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300"/>
  </bookViews>
  <sheets>
    <sheet name="FICHA" sheetId="1" r:id="rId1"/>
    <sheet name="Presupuesto" sheetId="7" r:id="rId2"/>
  </sheets>
  <definedNames>
    <definedName name="_AYSÉN">#REF!</definedName>
    <definedName name="_BIOBÍO">#REF!</definedName>
    <definedName name="_MAGALLANES">#REF!</definedName>
    <definedName name="_VALPARAÍSO">#REF!</definedName>
    <definedName name="ANTÁRTICA_CHILENA">#REF!</definedName>
    <definedName name="ANTOFAGASTA">#REF!</definedName>
    <definedName name="ARAUCANÍA">#REF!</definedName>
    <definedName name="ARAUCO">#REF!</definedName>
    <definedName name="_xlnm.Print_Area" localSheetId="0">FICHA!$A$1:$S$110</definedName>
    <definedName name="ARICA">#REF!</definedName>
    <definedName name="ARICA_Y_PARINACOTA">#REF!</definedName>
    <definedName name="ATACAMA">#REF!</definedName>
    <definedName name="AYSÉN">#REF!</definedName>
    <definedName name="BIOBÍO">#REF!</definedName>
    <definedName name="CACHAPOAL">#REF!</definedName>
    <definedName name="CAPITÁN_PRAT">#REF!</definedName>
    <definedName name="CARDENAL_CARO">#REF!</definedName>
    <definedName name="CAUQUENES">#REF!</definedName>
    <definedName name="CAUTÍN">#REF!</definedName>
    <definedName name="CHACABUCO">#REF!</definedName>
    <definedName name="CHILOÉ">#REF!</definedName>
    <definedName name="CHOAPA">#REF!</definedName>
    <definedName name="COLCHAGUA">#REF!</definedName>
    <definedName name="Comuna">#REF!</definedName>
    <definedName name="COMUNAS">#REF!</definedName>
    <definedName name="CONCEPCIÓN">#REF!</definedName>
    <definedName name="COPIAPÓ">#REF!</definedName>
    <definedName name="COQUIMBO">#REF!</definedName>
    <definedName name="CORDILLERA">#REF!</definedName>
    <definedName name="COYHAIQUE">#REF!</definedName>
    <definedName name="CURICÓ">#REF!</definedName>
    <definedName name="EL_LOA">#REF!</definedName>
    <definedName name="ELQUI">#REF!</definedName>
    <definedName name="GAY">#REF!</definedName>
    <definedName name="GENERAL_CARRERA">#REF!</definedName>
    <definedName name="HUASCO">#REF!</definedName>
    <definedName name="IQUIQUE">#REF!</definedName>
    <definedName name="ISLA_DE_PASCUA">#REF!</definedName>
    <definedName name="LIMARÍ">#REF!</definedName>
    <definedName name="LINARES">#REF!</definedName>
    <definedName name="LLANQUIHUE">#REF!</definedName>
    <definedName name="LOS_ANDES">#REF!</definedName>
    <definedName name="LOS_LAGOS">#REF!</definedName>
    <definedName name="LOS_RÍOS">#REF!</definedName>
    <definedName name="MAGALLANES">#REF!</definedName>
    <definedName name="MAIPO">#REF!</definedName>
    <definedName name="MALLECO">#REF!</definedName>
    <definedName name="MARGA_MARGA">#REF!</definedName>
    <definedName name="MAULE">#REF!</definedName>
    <definedName name="MELIPILLA">#REF!</definedName>
    <definedName name="METROPOLITANA">#REF!</definedName>
    <definedName name="ÑUBLE">#REF!</definedName>
    <definedName name="O´HIGGINS">#REF!</definedName>
    <definedName name="OHIGGINS">#REF!</definedName>
    <definedName name="OSORNO">#REF!</definedName>
    <definedName name="PALENA">#REF!</definedName>
    <definedName name="PARINACOTA">#REF!</definedName>
    <definedName name="PETORCA">#REF!</definedName>
    <definedName name="Provincia">#REF!</definedName>
    <definedName name="PROVINCIAS">#REF!</definedName>
    <definedName name="QUILLOTA">#REF!</definedName>
    <definedName name="RANCO">#REF!</definedName>
    <definedName name="REGIONES">#REF!</definedName>
    <definedName name="SAN_ANTONIO">#REF!</definedName>
    <definedName name="SAN_FELIPE_DE_ACONCAGUA">#REF!</definedName>
    <definedName name="SANTIAGO">#REF!</definedName>
    <definedName name="TALAGANTE">#REF!</definedName>
    <definedName name="TALCA">#REF!</definedName>
    <definedName name="TAMARUGAL">#REF!</definedName>
    <definedName name="Tarapacá">#REF!</definedName>
    <definedName name="TIERRA_DEL_FUEGO">#REF!</definedName>
    <definedName name="TOCOPILLA">#REF!</definedName>
    <definedName name="tt">#REF!</definedName>
    <definedName name="ttt">#REF!</definedName>
    <definedName name="TTTT">#REF!</definedName>
    <definedName name="ÚLTIMA_ESPERANZA">#REF!</definedName>
    <definedName name="VALDIVIA">#REF!</definedName>
    <definedName name="VALPARAÍSO">#REF!</definedName>
  </definedNames>
  <calcPr calcId="162913"/>
</workbook>
</file>

<file path=xl/calcChain.xml><?xml version="1.0" encoding="utf-8"?>
<calcChain xmlns="http://schemas.openxmlformats.org/spreadsheetml/2006/main">
  <c r="G62" i="1" l="1"/>
  <c r="Q53" i="1"/>
  <c r="Q49" i="1"/>
  <c r="P49" i="1"/>
  <c r="S49" i="1"/>
  <c r="P48" i="1"/>
  <c r="S48" i="1"/>
  <c r="S52" i="1"/>
  <c r="J76" i="1" l="1"/>
  <c r="P51" i="1"/>
  <c r="B44" i="7" l="1"/>
  <c r="B43" i="7"/>
  <c r="B42" i="7"/>
  <c r="L7" i="7"/>
  <c r="L6" i="7"/>
  <c r="K10" i="7"/>
  <c r="L10" i="7" s="1"/>
  <c r="K9" i="7"/>
  <c r="L9" i="7" s="1"/>
  <c r="K8" i="7"/>
  <c r="L8" i="7" s="1"/>
  <c r="K7" i="7"/>
  <c r="K6" i="7"/>
  <c r="K39" i="7"/>
  <c r="K38" i="7"/>
  <c r="K37" i="7"/>
  <c r="I40" i="7" s="1"/>
  <c r="L39" i="7"/>
  <c r="L38" i="7"/>
  <c r="L37" i="7"/>
  <c r="L20" i="7"/>
  <c r="L33" i="7"/>
  <c r="L27" i="7"/>
  <c r="L25" i="7"/>
  <c r="L26" i="7"/>
  <c r="L23" i="7"/>
  <c r="L24" i="7"/>
  <c r="L22" i="7"/>
  <c r="L21" i="7"/>
  <c r="L16" i="7"/>
  <c r="L13" i="7"/>
  <c r="L12" i="7"/>
  <c r="K34" i="7"/>
  <c r="L34" i="7" s="1"/>
  <c r="K33" i="7"/>
  <c r="K32" i="7"/>
  <c r="L32" i="7" s="1"/>
  <c r="K31" i="7"/>
  <c r="L31" i="7" s="1"/>
  <c r="K30" i="7"/>
  <c r="L30" i="7" s="1"/>
  <c r="K29" i="7"/>
  <c r="L29" i="7" s="1"/>
  <c r="K28" i="7"/>
  <c r="L28" i="7" s="1"/>
  <c r="K27" i="7"/>
  <c r="K26" i="7"/>
  <c r="K25" i="7"/>
  <c r="K24" i="7"/>
  <c r="K23" i="7"/>
  <c r="K22" i="7"/>
  <c r="K21" i="7"/>
  <c r="K20" i="7"/>
  <c r="K19" i="7"/>
  <c r="L19" i="7" s="1"/>
  <c r="K18" i="7"/>
  <c r="L18" i="7" s="1"/>
  <c r="K16" i="7"/>
  <c r="K15" i="7"/>
  <c r="L15" i="7" s="1"/>
  <c r="K14" i="7"/>
  <c r="L14" i="7" s="1"/>
  <c r="K13" i="7"/>
  <c r="K12" i="7"/>
  <c r="I11" i="7" l="1"/>
  <c r="L11" i="7"/>
  <c r="L42" i="7" s="1"/>
  <c r="L40" i="7"/>
  <c r="L44" i="7" s="1"/>
  <c r="A2" i="7"/>
  <c r="L35" i="7" l="1"/>
  <c r="L43" i="7" s="1"/>
  <c r="L45" i="7" s="1"/>
  <c r="L48" i="7" s="1"/>
  <c r="G60" i="1"/>
  <c r="L46" i="7" l="1"/>
  <c r="L49" i="7" s="1"/>
  <c r="L51" i="7" s="1"/>
  <c r="L53" i="7" s="1"/>
  <c r="K145" i="1"/>
  <c r="I145" i="1"/>
  <c r="S56" i="1" l="1"/>
  <c r="D44" i="1"/>
  <c r="Q51" i="1" l="1"/>
  <c r="Q52" i="1" s="1"/>
  <c r="S53" i="1" l="1"/>
  <c r="L61" i="1" l="1"/>
  <c r="R61" i="1" s="1"/>
  <c r="N75" i="1"/>
  <c r="N78" i="1" s="1"/>
  <c r="A69" i="1"/>
  <c r="L72" i="1" l="1"/>
  <c r="Q72" i="1" s="1"/>
  <c r="E138" i="1" l="1"/>
  <c r="G144" i="1" s="1"/>
  <c r="G145" i="1" l="1"/>
  <c r="M144" i="1"/>
  <c r="M145" i="1" s="1"/>
</calcChain>
</file>

<file path=xl/comments1.xml><?xml version="1.0" encoding="utf-8"?>
<comments xmlns="http://schemas.openxmlformats.org/spreadsheetml/2006/main">
  <authors>
    <author>Autor</author>
  </authors>
  <commentList>
    <comment ref="O55" authorId="0" shapeId="0">
      <text>
        <r>
          <rPr>
            <sz val="9"/>
            <color indexed="81"/>
            <rFont val="Tahoma"/>
            <family val="2"/>
          </rPr>
          <t xml:space="preserve">NO INCLUIR INVERSIÓN PROYECTADA
</t>
        </r>
      </text>
    </comment>
    <comment ref="E138" authorId="0" shapeId="0">
      <text>
        <r>
          <rPr>
            <b/>
            <sz val="9"/>
            <color indexed="81"/>
            <rFont val="Tahoma"/>
            <family val="2"/>
          </rPr>
          <t>Autor:</t>
        </r>
        <r>
          <rPr>
            <sz val="9"/>
            <color indexed="81"/>
            <rFont val="Tahoma"/>
            <family val="2"/>
          </rPr>
          <t xml:space="preserve">
MONTO EXACTO</t>
        </r>
      </text>
    </comment>
  </commentList>
</comments>
</file>

<file path=xl/comments2.xml><?xml version="1.0" encoding="utf-8"?>
<comments xmlns="http://schemas.openxmlformats.org/spreadsheetml/2006/main">
  <authors>
    <author>Autor</author>
  </authors>
  <commentList>
    <comment ref="D13" authorId="0" shapeId="0">
      <text>
        <r>
          <rPr>
            <b/>
            <sz val="8"/>
            <color indexed="81"/>
            <rFont val="Tahoma"/>
            <family val="2"/>
          </rPr>
          <t xml:space="preserve">Indicar el tipo de estructura resistente vertical
-Albañilería indicando si es armada o reforzada
  </t>
        </r>
        <r>
          <rPr>
            <sz val="8"/>
            <color indexed="81"/>
            <rFont val="Tahoma"/>
            <family val="2"/>
          </rPr>
          <t xml:space="preserve">(en este caso, se deberá incluir el valor de los moldajes, 
  la enfierradura, hormigón de los pilares  y machones y la 
  albañilería) </t>
        </r>
        <r>
          <rPr>
            <b/>
            <sz val="8"/>
            <color indexed="81"/>
            <rFont val="Tahoma"/>
            <family val="2"/>
          </rPr>
          <t xml:space="preserve">
-Madera indicando escuadrias
-Perfiles de acero galvanizado indicando tipo
-Prefabricado indicando sistema
-Etc.</t>
        </r>
      </text>
    </comment>
    <comment ref="D14" authorId="0" shapeId="0">
      <text>
        <r>
          <rPr>
            <b/>
            <sz val="8"/>
            <color indexed="81"/>
            <rFont val="Tahoma"/>
            <family val="2"/>
          </rPr>
          <t>Indicar el tipo de estructura de tabiques
-Albañilería pandereta
-Madera indicando escuadrias
-Perfiles de acero galvanizado indicando tipo
-Prefabricado indicando sistema
- Etc.</t>
        </r>
      </text>
    </comment>
    <comment ref="D15" authorId="0" shapeId="0">
      <text>
        <r>
          <rPr>
            <b/>
            <sz val="8"/>
            <color indexed="81"/>
            <rFont val="Tahoma"/>
            <family val="2"/>
          </rPr>
          <t>Indicar tipo de estructura:
-Cerchas indicando escuadrias
-Tijerales indicando escuadrias
-Estructura metálica indicando tipo de perfiles
- Etc.</t>
        </r>
      </text>
    </comment>
    <comment ref="E16" authorId="0" shapeId="0">
      <text>
        <r>
          <rPr>
            <b/>
            <sz val="8"/>
            <color indexed="81"/>
            <rFont val="Tahoma"/>
            <family val="2"/>
          </rPr>
          <t>Indicar material a utilizar en cubiertas.
Este ítem debe incluir los caballetes, limatesas y limahoyas.</t>
        </r>
      </text>
    </comment>
    <comment ref="D18" authorId="0" shapeId="0">
      <text>
        <r>
          <rPr>
            <b/>
            <sz val="8"/>
            <color indexed="81"/>
            <rFont val="Tahoma"/>
            <family val="2"/>
          </rPr>
          <t>Indicar tipo de aislante</t>
        </r>
      </text>
    </comment>
    <comment ref="F18" authorId="0" shapeId="0">
      <text>
        <r>
          <rPr>
            <b/>
            <sz val="8"/>
            <color indexed="81"/>
            <rFont val="Tahoma"/>
            <family val="2"/>
          </rPr>
          <t>Indicar espesor del aislante</t>
        </r>
      </text>
    </comment>
    <comment ref="D19" authorId="0" shapeId="0">
      <text>
        <r>
          <rPr>
            <b/>
            <sz val="8"/>
            <color indexed="81"/>
            <rFont val="Tahoma"/>
            <family val="2"/>
          </rPr>
          <t>Indicar tipo de aislante</t>
        </r>
      </text>
    </comment>
    <comment ref="F19" authorId="0" shapeId="0">
      <text>
        <r>
          <rPr>
            <b/>
            <sz val="8"/>
            <color indexed="81"/>
            <rFont val="Tahoma"/>
            <family val="2"/>
          </rPr>
          <t>Indicar espesor del aislante</t>
        </r>
      </text>
    </comment>
    <comment ref="D21" authorId="0" shapeId="0">
      <text>
        <r>
          <rPr>
            <b/>
            <sz val="8"/>
            <color indexed="81"/>
            <rFont val="Tahoma"/>
            <family val="2"/>
          </rPr>
          <t>indicar el material de revestimiento exterior a utilizar en el primer piso.</t>
        </r>
      </text>
    </comment>
    <comment ref="D22" authorId="0" shapeId="0">
      <text>
        <r>
          <rPr>
            <b/>
            <sz val="8"/>
            <color indexed="81"/>
            <rFont val="Tahoma"/>
            <family val="2"/>
          </rPr>
          <t>indicar el material de revestimiento interior de zonas secas a utilizar en el primer piso</t>
        </r>
      </text>
    </comment>
    <comment ref="D23" authorId="0" shapeId="0">
      <text>
        <r>
          <rPr>
            <b/>
            <sz val="8"/>
            <color indexed="81"/>
            <rFont val="Tahoma"/>
            <family val="2"/>
          </rPr>
          <t>indicar el material de revestimiento interior a utilizar en zonas húmedas.</t>
        </r>
      </text>
    </comment>
    <comment ref="D24" authorId="0" shapeId="0">
      <text>
        <r>
          <rPr>
            <b/>
            <sz val="8"/>
            <color indexed="81"/>
            <rFont val="Tahoma"/>
            <family val="2"/>
          </rPr>
          <t>Indicar el material de cielo raso a utilizar en el primer piso en zonas secas</t>
        </r>
      </text>
    </comment>
    <comment ref="D25" authorId="0" shapeId="0">
      <text>
        <r>
          <rPr>
            <b/>
            <sz val="8"/>
            <color indexed="81"/>
            <rFont val="Tahoma"/>
            <family val="2"/>
          </rPr>
          <t>Indicar el material de cielo raso a utilizar en zonas húmedas</t>
        </r>
      </text>
    </comment>
    <comment ref="D26" authorId="0" shapeId="0">
      <text>
        <r>
          <rPr>
            <b/>
            <sz val="8"/>
            <color indexed="81"/>
            <rFont val="Tahoma"/>
            <family val="2"/>
          </rPr>
          <t>Terminación de piso en zona húmeda.
En caso de radier indicar el material de terminación de piso, si lo hubiere.
En el caso de piso de envigado de madera, indicar tipo de piso , la protección contra la humedad y su terminación.</t>
        </r>
      </text>
    </comment>
    <comment ref="I37" authorId="0" shapeId="0">
      <text>
        <r>
          <rPr>
            <b/>
            <sz val="8"/>
            <color indexed="81"/>
            <rFont val="Tahoma"/>
            <family val="2"/>
          </rPr>
          <t>En este ítem, el campo "cantidad" corresponde al número de viviendas  proyectadas con este tipo de solución, por lo que el valor unitario corresponderá a un valor global por vivienda.</t>
        </r>
      </text>
    </comment>
    <comment ref="I38" authorId="0" shapeId="0">
      <text>
        <r>
          <rPr>
            <b/>
            <sz val="8"/>
            <color indexed="81"/>
            <rFont val="Tahoma"/>
            <family val="2"/>
          </rPr>
          <t>En este ítem, el campo "cantidad" corresponde al número de viviendas  proyectadas con este tipo de solución, por lo que el valor unitario corresponderá a un valor global por vivienda.</t>
        </r>
      </text>
    </comment>
    <comment ref="I39" authorId="0" shapeId="0">
      <text>
        <r>
          <rPr>
            <b/>
            <sz val="8"/>
            <color indexed="81"/>
            <rFont val="Tahoma"/>
            <family val="2"/>
          </rPr>
          <t>En este ítem, el campo "cantidad" corresponde al número de viviendas  proyectadas con este tipo de solución, por lo que el valor unitario corresponderá a un valor global por vivienda.</t>
        </r>
      </text>
    </comment>
  </commentList>
</comments>
</file>

<file path=xl/sharedStrings.xml><?xml version="1.0" encoding="utf-8"?>
<sst xmlns="http://schemas.openxmlformats.org/spreadsheetml/2006/main" count="295" uniqueCount="228">
  <si>
    <t>REGIÓN:</t>
  </si>
  <si>
    <t>PROVINCIA:</t>
  </si>
  <si>
    <t>COMUNA:</t>
  </si>
  <si>
    <t>NOMBRE INVERSIÓN</t>
  </si>
  <si>
    <t>FECHA:</t>
  </si>
  <si>
    <t>TOTAL</t>
  </si>
  <si>
    <t>ESTRATEGIA CAMPAMENTO:</t>
  </si>
  <si>
    <t>ÍTEM PPTO:</t>
  </si>
  <si>
    <t>CATEGORÍA INVERSIÓN:</t>
  </si>
  <si>
    <t>FUENTE</t>
  </si>
  <si>
    <t>ÍTEM</t>
  </si>
  <si>
    <t>CAMPAMENTOS</t>
  </si>
  <si>
    <t>RESULTADO DEL ANÁLISIS</t>
  </si>
  <si>
    <t>FECHA</t>
  </si>
  <si>
    <t>RESPONSABLE DE LA EJECUCIÓN INVERSIÓN:</t>
  </si>
  <si>
    <t>CALENDARIO DE FINANCIAMIENTO MULTISECTORIAL DE LA INVERSIÓN:</t>
  </si>
  <si>
    <t>CAMPAMENTO:</t>
  </si>
  <si>
    <t>ENTIDAD RECEPTORA:</t>
  </si>
  <si>
    <t>RESULTADO DEL ANÁLISIS TÉCNICO ECONÓMICO:</t>
  </si>
  <si>
    <t>CIERRE</t>
  </si>
  <si>
    <t>MONTO INVERSIÓN PROGRAMA CAMPAMENTOS:</t>
  </si>
  <si>
    <t>I. DESCRIPCIÓN DE LA SOLICITUD:</t>
  </si>
  <si>
    <t>%</t>
  </si>
  <si>
    <t>N°</t>
  </si>
  <si>
    <t>TOTAL FAM ATENDIDAS</t>
  </si>
  <si>
    <t>III. DETALLE DE LA INVERSIÓN SOLICITADA:</t>
  </si>
  <si>
    <t>V. FINANCIAMIENTO:</t>
  </si>
  <si>
    <t>FICHA DE INVERSIONES</t>
  </si>
  <si>
    <t>GEOREFERENCIACIÓN Y FOTOGRAFÍA DEL TERRENO (apoyo gráfico):</t>
  </si>
  <si>
    <t xml:space="preserve">PROGRAMA ASENTAMIENTOS PRECARIOS </t>
  </si>
  <si>
    <t>FAMILIAS
(REGISTRO HISTÓRICO)</t>
  </si>
  <si>
    <t>AÑO CIERRE PROGRAMADO:</t>
  </si>
  <si>
    <t>N° FAM (asociadas a la inversión)</t>
  </si>
  <si>
    <t>ANTECEDENTES CON LOS QUE CUENTAN</t>
  </si>
  <si>
    <t>MONTO:</t>
  </si>
  <si>
    <t xml:space="preserve">PLANIFICACIÓN INVERSIÓN PROYECTADA TOTAL PARA INTERVENCIÓN DEL CAMPAMENTO </t>
  </si>
  <si>
    <t>PROYECTADO</t>
  </si>
  <si>
    <t>DESCRIPCIÓN Y JUSTIFICACIÓN DE LA SOLICITUD (aludir a ejecución inmediata u obra estratégica)</t>
  </si>
  <si>
    <t>DETALLE PRINCIPALES PARTIDAS A EJECUTAR:</t>
  </si>
  <si>
    <t>IV.</t>
  </si>
  <si>
    <t>RES</t>
  </si>
  <si>
    <t>TIPO DE SUBSIDIO</t>
  </si>
  <si>
    <t>AÑO</t>
  </si>
  <si>
    <t>VÍA DE FINANCIAMIENTO</t>
  </si>
  <si>
    <t>NOMBRE PROYECTO / AVC</t>
  </si>
  <si>
    <t>NÚMERO FAMILIA</t>
  </si>
  <si>
    <t>VALOR UF FECHA RESOLUCIÓN ASIGNACIÓN</t>
  </si>
  <si>
    <t>N/A</t>
  </si>
  <si>
    <t>INVERSIÓN SOLICITADA</t>
  </si>
  <si>
    <t xml:space="preserve">MONTO X FAMILIA </t>
  </si>
  <si>
    <t>ESTADO</t>
  </si>
  <si>
    <t>VALOR COSTO TOTAL DE LA INTERVENCIÓN PROYECTADA</t>
  </si>
  <si>
    <t>COSTO TOTAL DEPARTAMENTO DE ASENTAMIENTOS PRECARIOS</t>
  </si>
  <si>
    <t>COSTO TOTAL X INICIATIVA</t>
  </si>
  <si>
    <t>MONTO</t>
  </si>
  <si>
    <t>MESES</t>
  </si>
  <si>
    <t>MODALIDAD</t>
  </si>
  <si>
    <t>ENERO</t>
  </si>
  <si>
    <t>FEBRERO</t>
  </si>
  <si>
    <t>MARZO</t>
  </si>
  <si>
    <t>ABRIL</t>
  </si>
  <si>
    <t>MAYO</t>
  </si>
  <si>
    <t>JUNIO</t>
  </si>
  <si>
    <t>JULIO</t>
  </si>
  <si>
    <t>SEPTIEMBRE</t>
  </si>
  <si>
    <t>OCTUBRE</t>
  </si>
  <si>
    <t>NOVIEMBRE</t>
  </si>
  <si>
    <t>DICIEMBRE</t>
  </si>
  <si>
    <t>PRESUPUESTO IDENTIFICADO</t>
  </si>
  <si>
    <t>AGOSTO</t>
  </si>
  <si>
    <t>TOTAL EJECUTADO</t>
  </si>
  <si>
    <t>SALDO</t>
  </si>
  <si>
    <t>ESTADOS DE PAGO</t>
  </si>
  <si>
    <t>HITO</t>
  </si>
  <si>
    <t>MES DE PAGO</t>
  </si>
  <si>
    <t xml:space="preserve">% DE AVANCE FÍSICO </t>
  </si>
  <si>
    <t>SECTORIALISTA</t>
  </si>
  <si>
    <t>PROGRAMACIÓN ANUAL</t>
  </si>
  <si>
    <t xml:space="preserve">DEPARTAMENTO ASENTAMIENTOS PRECARIOS </t>
  </si>
  <si>
    <t>REQUIERE APROB. CONCEJO MUNICIPAL</t>
  </si>
  <si>
    <t>ESTADO APROBACIÓN CONCEJO</t>
  </si>
  <si>
    <t>REQUIERE TOMA DE RAZÓN POR C.G.R.</t>
  </si>
  <si>
    <t>NO</t>
  </si>
  <si>
    <t>TIPO DE INVERSIÓN:</t>
  </si>
  <si>
    <t>INVERSIÓN SOLICITADA + ACUMULADO DAP</t>
  </si>
  <si>
    <t>CUMPLE CONDICIÓN MDS MENOR AL 50%</t>
  </si>
  <si>
    <t xml:space="preserve">  TRANSFERENCIA</t>
  </si>
  <si>
    <t xml:space="preserve"> PUBLICACIÓN LICITACIÓN</t>
  </si>
  <si>
    <t xml:space="preserve"> INICIO</t>
  </si>
  <si>
    <t xml:space="preserve"> TÉRMINO</t>
  </si>
  <si>
    <t xml:space="preserve"> RENDICIÓN FINAL</t>
  </si>
  <si>
    <t xml:space="preserve"> ADJUDICACIÓN </t>
  </si>
  <si>
    <t>% DE AVANCE ACUMULADO</t>
  </si>
  <si>
    <t>II. DETALLE DEL/LOS CAMPAMENTO(S) ASOCIADOS A LA INVERSIÓN:</t>
  </si>
  <si>
    <t>*REPETIR POR CAMPAMENTO</t>
  </si>
  <si>
    <r>
      <t xml:space="preserve">TIEMPO TOTAL INVERSIÓN 
</t>
    </r>
    <r>
      <rPr>
        <sz val="9"/>
        <color theme="1"/>
        <rFont val="Calibri"/>
        <family val="2"/>
        <scheme val="minor"/>
      </rPr>
      <t>(DESDE TRANSFERENCIA SERVIU A RENDICIÓN FINAL)</t>
    </r>
  </si>
  <si>
    <r>
      <t xml:space="preserve">TIEMPO DE EJECUCIÓN INVERSIÓN
</t>
    </r>
    <r>
      <rPr>
        <sz val="9"/>
        <color theme="1"/>
        <rFont val="Calibri"/>
        <family val="2"/>
        <scheme val="minor"/>
      </rPr>
      <t>(INICIO A TÉRMINO)</t>
    </r>
  </si>
  <si>
    <t xml:space="preserve">V. PROGRAMACIÓN FÍSICA: </t>
  </si>
  <si>
    <t xml:space="preserve">VI. PROGRAMACIÓN FINANCIERA: </t>
  </si>
  <si>
    <t xml:space="preserve">DESCRIPCIÓN </t>
  </si>
  <si>
    <t>1.1</t>
  </si>
  <si>
    <t>1.2</t>
  </si>
  <si>
    <t>2.1</t>
  </si>
  <si>
    <t>PRESUPUESTO INVERSIÓN</t>
  </si>
  <si>
    <t xml:space="preserve"> RESOLUCIÓN APROBACIÓN O CONVENIO</t>
  </si>
  <si>
    <t>FECHAS</t>
  </si>
  <si>
    <t>SOLICITUD</t>
  </si>
  <si>
    <t xml:space="preserve"> CONTRATACIÓN</t>
  </si>
  <si>
    <t>ENTIDAD EJECUTORA:</t>
  </si>
  <si>
    <t>ÑUBLE</t>
  </si>
  <si>
    <t>DIGUILLÍN</t>
  </si>
  <si>
    <t>CONVENIO DE TRANSFERENCIA</t>
  </si>
  <si>
    <t>HABITACIONAL</t>
  </si>
  <si>
    <t>SERVIU REGIÓN ÑUBLE</t>
  </si>
  <si>
    <t>SERVIU REGIÓN DE ÑUBLE</t>
  </si>
  <si>
    <t>Bulnes</t>
  </si>
  <si>
    <t>Municipalidad de Bulnes</t>
  </si>
  <si>
    <t>DAP</t>
  </si>
  <si>
    <t>N/AA</t>
  </si>
  <si>
    <t>OBRAS</t>
  </si>
  <si>
    <t>viviendas sobre pilotes.</t>
  </si>
  <si>
    <t>nivelación de terreno.</t>
  </si>
  <si>
    <t>conexión al agua potable.</t>
  </si>
  <si>
    <t>conexión a la electricidad.</t>
  </si>
  <si>
    <t>conexión a fosa sanitaria.</t>
  </si>
  <si>
    <t>Viivendas Barrio Transitorio reutilizable</t>
  </si>
  <si>
    <t>SECTORIALISTA REGIÓN ÑUBLE</t>
  </si>
  <si>
    <t>FOLIO 2021:</t>
  </si>
  <si>
    <t>recepción</t>
  </si>
  <si>
    <t>cierres perimetrales entre viviendas</t>
  </si>
  <si>
    <t>EL ESFUERZO</t>
  </si>
  <si>
    <t>Terciado Estructural piso 18mm</t>
  </si>
  <si>
    <t>Estructura Vertical Resistente</t>
  </si>
  <si>
    <t>Madera IPVG 2"x3"</t>
  </si>
  <si>
    <t>Tabiquerías</t>
  </si>
  <si>
    <t>Madera 2"x2"</t>
  </si>
  <si>
    <t>Estructura Techumbre</t>
  </si>
  <si>
    <t>Madera IPVG 1"x3"</t>
  </si>
  <si>
    <t>Cubierta</t>
  </si>
  <si>
    <t>Zinc 0,35 mm</t>
  </si>
  <si>
    <t>TERMINACION</t>
  </si>
  <si>
    <t>Aislación Térm. muros: ...................... Esp.     mm</t>
  </si>
  <si>
    <t>Polies.</t>
  </si>
  <si>
    <t xml:space="preserve"> Espes.</t>
  </si>
  <si>
    <t>cm</t>
  </si>
  <si>
    <t>Aislación Térm. cielos: ...................... Esp.     mm</t>
  </si>
  <si>
    <t>Impermeabilización Muros Exteriores</t>
  </si>
  <si>
    <t>Revestimientos Exteriores</t>
  </si>
  <si>
    <t>Smart Panel 11mm</t>
  </si>
  <si>
    <t>Revestimientos Interiores</t>
  </si>
  <si>
    <t>terciado ranurado 9mm</t>
  </si>
  <si>
    <t>Revestim. int. zona hum.</t>
  </si>
  <si>
    <t>Fibrocemento 6mm</t>
  </si>
  <si>
    <t>Cielos</t>
  </si>
  <si>
    <t>Yeso Cartón ST 10mm</t>
  </si>
  <si>
    <t>Cielo raso zona húmeda</t>
  </si>
  <si>
    <t>Terminac. piso zon. hum</t>
  </si>
  <si>
    <t>Vinilico</t>
  </si>
  <si>
    <t>Puertas, marcos</t>
  </si>
  <si>
    <t>Ventanas, marcos, hojas con vidrios</t>
  </si>
  <si>
    <t>Quincallería</t>
  </si>
  <si>
    <t>Guardapolvos</t>
  </si>
  <si>
    <t>Cornizas</t>
  </si>
  <si>
    <t>Aleros, tapacanes, taparreglas y forros</t>
  </si>
  <si>
    <t>Frontones y ventilación de techumbres</t>
  </si>
  <si>
    <t>Aseo y Entrega de la Obra</t>
  </si>
  <si>
    <t>uni</t>
  </si>
  <si>
    <t>m²</t>
  </si>
  <si>
    <t>Nº</t>
  </si>
  <si>
    <t>Gl</t>
  </si>
  <si>
    <t>ml</t>
  </si>
  <si>
    <t>GL</t>
  </si>
  <si>
    <t>UNI</t>
  </si>
  <si>
    <t>CANT.</t>
  </si>
  <si>
    <t>TOTAL UF</t>
  </si>
  <si>
    <t>PRECIO UNI.</t>
  </si>
  <si>
    <t xml:space="preserve">valor UF </t>
  </si>
  <si>
    <t xml:space="preserve"> TOTAL PESOS $</t>
  </si>
  <si>
    <t>SUBTOTAL 2</t>
  </si>
  <si>
    <t>UF 144,34466</t>
  </si>
  <si>
    <t>3.1.</t>
  </si>
  <si>
    <t xml:space="preserve">INSTALACIONES </t>
  </si>
  <si>
    <t>3.1.1.</t>
  </si>
  <si>
    <t>Solución Eléctrica</t>
  </si>
  <si>
    <t>3.1.2.</t>
  </si>
  <si>
    <t>3.1.3.</t>
  </si>
  <si>
    <t>Soluciaón AS</t>
  </si>
  <si>
    <t>SUBTOTAL 3</t>
  </si>
  <si>
    <t>1.</t>
  </si>
  <si>
    <t>INSTALACION DE FAENAS</t>
  </si>
  <si>
    <t>1.3</t>
  </si>
  <si>
    <t>1.4</t>
  </si>
  <si>
    <t>1.5</t>
  </si>
  <si>
    <t>SUBTOTAL 1</t>
  </si>
  <si>
    <t>RESUMEN PRESUPUESTO</t>
  </si>
  <si>
    <t>SUBTOTALES</t>
  </si>
  <si>
    <t>SUBTOTAL NETO</t>
  </si>
  <si>
    <t>D.- GASTOS GENERALES</t>
  </si>
  <si>
    <t>E.- UTILIDADES</t>
  </si>
  <si>
    <t>F.- IVA</t>
  </si>
  <si>
    <t xml:space="preserve"> </t>
  </si>
  <si>
    <t>Solución Agua Potable</t>
  </si>
  <si>
    <t>Instalacione Provisionales</t>
  </si>
  <si>
    <t>Contrucciones provisorias</t>
  </si>
  <si>
    <t>Cuidado de la obra</t>
  </si>
  <si>
    <t>Despeje de terreno</t>
  </si>
  <si>
    <t>Relleno y/o mejoramiento de terreno</t>
  </si>
  <si>
    <t>VALOR TOTAL DEL PROYECTO UNA VIVIENDA TRANSITORIA REUTILIZABLE</t>
  </si>
  <si>
    <t>RADICACIÓN CON URBANIZACIÓN</t>
  </si>
  <si>
    <t>MUNICIPIO</t>
  </si>
  <si>
    <t>SEREMI</t>
  </si>
  <si>
    <t>MUNICIPIO DE BULNES</t>
  </si>
  <si>
    <t>PAMELA MÁRQUEZ ESPINOZA</t>
  </si>
  <si>
    <t>ANTONIO MARCHANT MASS</t>
  </si>
  <si>
    <t>ALEX FUENTES MENDEZ</t>
  </si>
  <si>
    <t>"BARRIO TRANSITORIO CAMPAMENTO EL ESFUERZO, COMUNA DE BULNES"</t>
  </si>
  <si>
    <t xml:space="preserve">La inversión solicitada tiene como objetivo realizar obras de construcción de viviendas transitorias reutilizables en un terreno de la I. Municipalidad de Bulnes, quien lo facilita para que puedan mejorar su precaria condición habitacional, mientras se desarrollan los diseños de urbanización y posterior PH. La inversión solicitada además será reutilizada ya que luego de entregado el proyecto habitacional las viviendas transitorias se podrán reutilizar como bodegas o ampliaciones para las familias del campamento El Esfuerzo de la comuna de Bulnes.
</t>
  </si>
  <si>
    <t>Estudios previos: Topografía y mecánica de suelos</t>
  </si>
  <si>
    <t>Pago 1</t>
  </si>
  <si>
    <t>Pago 2</t>
  </si>
  <si>
    <t>Pago 3</t>
  </si>
  <si>
    <t>ENCARGADO REGIONAL</t>
  </si>
  <si>
    <t>INVERSIONES DEPARTAMENTO ASENTAMIENTOS PRECARIOS</t>
  </si>
  <si>
    <t>Estudio Topografíco y mecánica de suelos</t>
  </si>
  <si>
    <t>EJECUCIÓN</t>
  </si>
  <si>
    <t>DPH</t>
  </si>
  <si>
    <t>AVC</t>
  </si>
  <si>
    <t>NO APLICADO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</si>
</sst>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 &quot;€&quot;_-;\-* #,##0.00\ &quot;€&quot;_-;_-* &quot;-&quot;??\ &quot;€&quot;_-;_-@_-"/>
    <numFmt numFmtId="165" formatCode="_-* #,##0.00\ _€_-;\-* #,##0.00\ _€_-;_-* &quot;-&quot;??\ _€_-;_-@_-"/>
    <numFmt numFmtId="166" formatCode="[$$-340A]\ #,##0"/>
    <numFmt numFmtId="167" formatCode="[$$-340A]\ #,##0.00"/>
    <numFmt numFmtId="168" formatCode="&quot;$&quot;#,##0"/>
    <numFmt numFmtId="169" formatCode="[$$-340A]#,##0"/>
    <numFmt numFmtId="170" formatCode="_ [$$-340A]* #,##0_ ;_ [$$-340A]* \-#,##0_ ;_ [$$-340A]* &quot;-&quot;_ ;_ @_ "/>
    <numFmt numFmtId="171" formatCode="#,##0.000\ &quot;UF&quot;"/>
    <numFmt numFmtId="172" formatCode="#,##0.00\ &quot;UF&quot;"/>
    <numFmt numFmtId="173" formatCode="_-[$$-340A]\ * #,##0.00_-;\-[$$-340A]\ * #,##0.00_-;_-[$$-340A]\ * &quot;-&quot;??_-;_-@_-"/>
    <numFmt numFmtId="174" formatCode="0.0"/>
    <numFmt numFmtId="178" formatCode="_ [$$-340A]* #,##0_ ;_ [$$-340A]* \-#,##0_ ;_ [$$-340A]* &quot;-&quot;??_ ;_ @_ "/>
    <numFmt numFmtId="179" formatCode="#,##0\ _€"/>
    <numFmt numFmtId="181" formatCode="&quot;$&quot;#,##0.00"/>
  </numFmts>
  <fonts count="24" x14ac:knownFonts="1">
    <font>
      <sz val="11"/>
      <color theme="1"/>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b/>
      <sz val="11"/>
      <color theme="1"/>
      <name val="Calibri"/>
      <family val="2"/>
      <scheme val="minor"/>
    </font>
    <font>
      <b/>
      <sz val="8"/>
      <color theme="1"/>
      <name val="Calibri"/>
      <family val="2"/>
      <scheme val="minor"/>
    </font>
    <font>
      <sz val="9"/>
      <color indexed="81"/>
      <name val="Tahoma"/>
      <family val="2"/>
    </font>
    <font>
      <b/>
      <sz val="9"/>
      <color indexed="81"/>
      <name val="Tahoma"/>
      <family val="2"/>
    </font>
    <font>
      <sz val="9"/>
      <color theme="1"/>
      <name val="Calibri"/>
      <family val="2"/>
      <scheme val="minor"/>
    </font>
    <font>
      <sz val="11"/>
      <color theme="1"/>
      <name val="Calibri"/>
      <family val="2"/>
      <scheme val="minor"/>
    </font>
    <font>
      <b/>
      <sz val="16"/>
      <color theme="1"/>
      <name val="Calibri"/>
      <family val="2"/>
      <scheme val="minor"/>
    </font>
    <font>
      <b/>
      <sz val="9"/>
      <color theme="1"/>
      <name val="Calibri"/>
      <family val="2"/>
      <scheme val="minor"/>
    </font>
    <font>
      <sz val="8"/>
      <color theme="1"/>
      <name val="Century Gothic"/>
      <family val="2"/>
    </font>
    <font>
      <sz val="14"/>
      <color theme="1"/>
      <name val="Calibri"/>
      <family val="2"/>
      <scheme val="minor"/>
    </font>
    <font>
      <sz val="10"/>
      <color rgb="FFFF0000"/>
      <name val="Calibri"/>
      <family val="2"/>
      <scheme val="minor"/>
    </font>
    <font>
      <b/>
      <sz val="12"/>
      <color theme="1"/>
      <name val="Calibri"/>
      <family val="2"/>
      <scheme val="minor"/>
    </font>
    <font>
      <b/>
      <sz val="9"/>
      <name val="Calibri"/>
      <family val="2"/>
      <scheme val="minor"/>
    </font>
    <font>
      <sz val="10"/>
      <name val="Calibri"/>
      <family val="2"/>
      <scheme val="minor"/>
    </font>
    <font>
      <sz val="10"/>
      <name val="Arial"/>
      <family val="2"/>
    </font>
    <font>
      <b/>
      <sz val="10"/>
      <name val="Arial"/>
      <family val="2"/>
    </font>
    <font>
      <b/>
      <sz val="8"/>
      <color indexed="81"/>
      <name val="Tahoma"/>
      <family val="2"/>
    </font>
    <font>
      <sz val="8"/>
      <color indexed="81"/>
      <name val="Tahoma"/>
      <family val="2"/>
    </font>
    <font>
      <sz val="9"/>
      <name val="Arial"/>
      <family val="2"/>
    </font>
    <font>
      <b/>
      <sz val="9"/>
      <name val="Calibri"/>
      <family val="2"/>
    </font>
  </fonts>
  <fills count="11">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9" fontId="9" fillId="0" borderId="0" applyFont="0" applyFill="0" applyBorder="0" applyAlignment="0" applyProtection="0"/>
    <xf numFmtId="0" fontId="9" fillId="0" borderId="0"/>
    <xf numFmtId="165" fontId="9" fillId="0" borderId="0" applyFont="0" applyFill="0" applyBorder="0" applyAlignment="0" applyProtection="0"/>
    <xf numFmtId="164" fontId="9" fillId="0" borderId="0" applyFont="0" applyFill="0" applyBorder="0" applyAlignment="0" applyProtection="0"/>
  </cellStyleXfs>
  <cellXfs count="340">
    <xf numFmtId="0" fontId="0" fillId="0" borderId="0" xfId="0"/>
    <xf numFmtId="0" fontId="1" fillId="0" borderId="0" xfId="0" applyFont="1"/>
    <xf numFmtId="0" fontId="1" fillId="0" borderId="0" xfId="0" applyFont="1" applyAlignment="1">
      <alignment vertical="center"/>
    </xf>
    <xf numFmtId="0" fontId="2" fillId="0" borderId="0" xfId="0" applyFont="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 fillId="0" borderId="0" xfId="0" applyFont="1" applyBorder="1"/>
    <xf numFmtId="0" fontId="2" fillId="0" borderId="0" xfId="0" applyFont="1" applyAlignment="1">
      <alignment horizontal="left"/>
    </xf>
    <xf numFmtId="0" fontId="1" fillId="0" borderId="0" xfId="0" applyFont="1" applyFill="1"/>
    <xf numFmtId="0" fontId="1" fillId="0" borderId="13" xfId="0" applyFont="1" applyBorder="1"/>
    <xf numFmtId="0" fontId="1" fillId="0" borderId="0" xfId="0" applyFont="1" applyAlignment="1">
      <alignment horizontal="left"/>
    </xf>
    <xf numFmtId="0" fontId="1" fillId="0" borderId="12" xfId="0" applyFont="1" applyBorder="1"/>
    <xf numFmtId="0" fontId="1" fillId="0" borderId="1"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left"/>
    </xf>
    <xf numFmtId="0" fontId="2" fillId="0" borderId="0" xfId="0" applyFont="1" applyAlignment="1">
      <alignment vertical="center"/>
    </xf>
    <xf numFmtId="0" fontId="1" fillId="0" borderId="0" xfId="0" applyFont="1" applyFill="1" applyBorder="1" applyAlignment="1">
      <alignment horizontal="left" vertical="top" wrapText="1"/>
    </xf>
    <xf numFmtId="0" fontId="2" fillId="2" borderId="1" xfId="0" applyFont="1" applyFill="1" applyBorder="1"/>
    <xf numFmtId="0" fontId="1"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1" fillId="0" borderId="0" xfId="0" applyFont="1" applyFill="1" applyBorder="1" applyAlignment="1" applyProtection="1">
      <alignment horizontal="center" vertical="center"/>
    </xf>
    <xf numFmtId="0" fontId="5" fillId="0" borderId="0" xfId="0" applyFont="1" applyFill="1" applyBorder="1" applyAlignment="1">
      <alignment vertical="center" wrapText="1"/>
    </xf>
    <xf numFmtId="3" fontId="1" fillId="0" borderId="0" xfId="0" applyNumberFormat="1" applyFont="1" applyFill="1" applyBorder="1" applyAlignment="1" applyProtection="1">
      <alignment horizontal="center" vertical="center"/>
      <protection locked="0"/>
    </xf>
    <xf numFmtId="0" fontId="2" fillId="0" borderId="0" xfId="0" applyFont="1" applyFill="1" applyBorder="1" applyAlignment="1">
      <alignment horizontal="left" vertical="center" wrapText="1"/>
    </xf>
    <xf numFmtId="0" fontId="1" fillId="0" borderId="0" xfId="0" applyFont="1" applyFill="1" applyBorder="1"/>
    <xf numFmtId="0" fontId="0" fillId="0" borderId="0" xfId="0" applyBorder="1"/>
    <xf numFmtId="14" fontId="1" fillId="0" borderId="0" xfId="0" applyNumberFormat="1" applyFont="1" applyBorder="1" applyAlignment="1">
      <alignment horizontal="left"/>
    </xf>
    <xf numFmtId="0" fontId="13" fillId="0" borderId="0" xfId="0" applyFont="1"/>
    <xf numFmtId="0" fontId="1" fillId="0" borderId="14" xfId="0" applyFont="1" applyBorder="1" applyAlignment="1">
      <alignment vertical="center"/>
    </xf>
    <xf numFmtId="0" fontId="1" fillId="0" borderId="17" xfId="0" applyFont="1" applyBorder="1" applyAlignment="1">
      <alignment vertical="center"/>
    </xf>
    <xf numFmtId="0" fontId="1" fillId="0" borderId="19" xfId="0" applyFont="1" applyBorder="1" applyAlignment="1">
      <alignment vertical="center"/>
    </xf>
    <xf numFmtId="0" fontId="1" fillId="0" borderId="0" xfId="0" applyFont="1" applyBorder="1" applyAlignment="1">
      <alignment horizontal="center" vertical="center" wrapText="1"/>
    </xf>
    <xf numFmtId="0" fontId="11" fillId="2" borderId="1" xfId="0" applyFont="1" applyFill="1" applyBorder="1" applyAlignment="1">
      <alignment vertical="center" wrapText="1"/>
    </xf>
    <xf numFmtId="0" fontId="11" fillId="2" borderId="1" xfId="0" applyFont="1" applyFill="1" applyBorder="1" applyAlignment="1">
      <alignment vertical="center"/>
    </xf>
    <xf numFmtId="0" fontId="8" fillId="0" borderId="1" xfId="0" applyFont="1" applyBorder="1" applyAlignment="1" applyProtection="1">
      <alignment horizontal="center" vertical="center"/>
    </xf>
    <xf numFmtId="0" fontId="8"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9" fontId="1" fillId="0" borderId="1" xfId="1" applyFont="1" applyBorder="1"/>
    <xf numFmtId="10" fontId="1" fillId="0" borderId="1" xfId="1" applyNumberFormat="1" applyFont="1" applyBorder="1"/>
    <xf numFmtId="0" fontId="8" fillId="9" borderId="22" xfId="0" applyFont="1" applyFill="1" applyBorder="1" applyAlignment="1">
      <alignment horizontal="center"/>
    </xf>
    <xf numFmtId="0" fontId="8" fillId="9" borderId="22" xfId="0" applyFont="1" applyFill="1" applyBorder="1" applyAlignment="1">
      <alignment horizontal="center" vertical="center"/>
    </xf>
    <xf numFmtId="10" fontId="8" fillId="9" borderId="22" xfId="1" applyNumberFormat="1" applyFont="1" applyFill="1" applyBorder="1"/>
    <xf numFmtId="10" fontId="2" fillId="9" borderId="1" xfId="0" applyNumberFormat="1" applyFont="1" applyFill="1" applyBorder="1" applyAlignment="1">
      <alignment horizontal="center"/>
    </xf>
    <xf numFmtId="0" fontId="2" fillId="9" borderId="1" xfId="0" applyFont="1" applyFill="1" applyBorder="1" applyAlignment="1">
      <alignment horizontal="center"/>
    </xf>
    <xf numFmtId="0" fontId="2" fillId="8" borderId="0" xfId="0" applyFont="1" applyFill="1" applyAlignment="1">
      <alignment horizontal="left" vertical="center"/>
    </xf>
    <xf numFmtId="0" fontId="8" fillId="0" borderId="0" xfId="0" applyFont="1"/>
    <xf numFmtId="0" fontId="1" fillId="0" borderId="0" xfId="0" applyFont="1" applyAlignment="1">
      <alignment horizontal="center" vertical="center"/>
    </xf>
    <xf numFmtId="170" fontId="8" fillId="0" borderId="0" xfId="0" applyNumberFormat="1" applyFont="1"/>
    <xf numFmtId="0" fontId="4" fillId="0" borderId="7" xfId="0" applyFont="1" applyFill="1" applyBorder="1" applyAlignment="1">
      <alignment horizontal="left" vertical="center" wrapText="1"/>
    </xf>
    <xf numFmtId="0" fontId="4" fillId="0" borderId="3" xfId="0" applyFont="1" applyFill="1" applyBorder="1" applyAlignment="1">
      <alignment horizontal="left" vertical="center" wrapText="1"/>
    </xf>
    <xf numFmtId="0" fontId="1" fillId="2" borderId="1" xfId="0" applyFont="1" applyFill="1" applyBorder="1" applyAlignment="1">
      <alignment horizontal="center"/>
    </xf>
    <xf numFmtId="0" fontId="8" fillId="9" borderId="4" xfId="0" applyFont="1" applyFill="1" applyBorder="1" applyAlignment="1">
      <alignment horizontal="center" vertical="center"/>
    </xf>
    <xf numFmtId="0" fontId="16" fillId="6" borderId="23" xfId="0" applyFont="1" applyFill="1" applyBorder="1" applyAlignment="1">
      <alignment horizontal="center" vertical="center"/>
    </xf>
    <xf numFmtId="0" fontId="16" fillId="6" borderId="23" xfId="0" applyFont="1" applyFill="1" applyBorder="1" applyAlignment="1">
      <alignment horizontal="center" vertical="center" wrapText="1"/>
    </xf>
    <xf numFmtId="167" fontId="16" fillId="6" borderId="23" xfId="0" applyNumberFormat="1" applyFont="1" applyFill="1" applyBorder="1" applyAlignment="1">
      <alignment horizontal="center" vertical="center" wrapText="1"/>
    </xf>
    <xf numFmtId="0" fontId="11" fillId="9" borderId="2" xfId="0" applyFont="1" applyFill="1" applyBorder="1" applyAlignment="1">
      <alignment horizontal="left"/>
    </xf>
    <xf numFmtId="10" fontId="8" fillId="9" borderId="3" xfId="1" applyNumberFormat="1" applyFont="1" applyFill="1" applyBorder="1"/>
    <xf numFmtId="0" fontId="3" fillId="0" borderId="2" xfId="0" applyFont="1" applyBorder="1"/>
    <xf numFmtId="0" fontId="12" fillId="0" borderId="4" xfId="0" applyFont="1" applyBorder="1"/>
    <xf numFmtId="0" fontId="3" fillId="0" borderId="6" xfId="0" applyFont="1" applyBorder="1"/>
    <xf numFmtId="0" fontId="12" fillId="0" borderId="5" xfId="0" applyFont="1" applyBorder="1"/>
    <xf numFmtId="1" fontId="4" fillId="0" borderId="6" xfId="0" applyNumberFormat="1"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170" fontId="8" fillId="0" borderId="1" xfId="0" applyNumberFormat="1" applyFont="1" applyBorder="1" applyAlignment="1">
      <alignment vertical="center"/>
    </xf>
    <xf numFmtId="169" fontId="8" fillId="9" borderId="22" xfId="0" applyNumberFormat="1" applyFont="1" applyFill="1" applyBorder="1" applyAlignment="1">
      <alignment horizontal="center" vertical="center"/>
    </xf>
    <xf numFmtId="0" fontId="15" fillId="0" borderId="0" xfId="0" applyFont="1"/>
    <xf numFmtId="1" fontId="8" fillId="0" borderId="1" xfId="0" applyNumberFormat="1" applyFont="1" applyBorder="1" applyAlignment="1" applyProtection="1">
      <alignment horizontal="center" vertical="center"/>
      <protection locked="0"/>
    </xf>
    <xf numFmtId="0" fontId="1" fillId="4" borderId="3" xfId="0" applyFont="1" applyFill="1" applyBorder="1" applyAlignment="1">
      <alignment horizontal="center"/>
    </xf>
    <xf numFmtId="10" fontId="1" fillId="4" borderId="2" xfId="0" applyNumberFormat="1" applyFont="1" applyFill="1" applyBorder="1" applyAlignment="1">
      <alignment horizontal="center"/>
    </xf>
    <xf numFmtId="9" fontId="1" fillId="4" borderId="2" xfId="0" applyNumberFormat="1" applyFont="1" applyFill="1" applyBorder="1" applyAlignment="1">
      <alignment horizontal="center"/>
    </xf>
    <xf numFmtId="0" fontId="18" fillId="0" borderId="1" xfId="0" applyFont="1" applyBorder="1" applyAlignment="1" applyProtection="1">
      <alignment vertical="top" wrapText="1"/>
      <protection locked="0"/>
    </xf>
    <xf numFmtId="0" fontId="18" fillId="0" borderId="1" xfId="0" applyFont="1" applyBorder="1" applyAlignment="1" applyProtection="1">
      <alignment vertical="top" wrapText="1"/>
    </xf>
    <xf numFmtId="0" fontId="18" fillId="0" borderId="2" xfId="0" applyFont="1" applyBorder="1" applyAlignment="1" applyProtection="1">
      <alignment vertical="top" wrapText="1"/>
    </xf>
    <xf numFmtId="0" fontId="18" fillId="0" borderId="1" xfId="0" applyFont="1" applyBorder="1" applyAlignment="1">
      <alignment horizontal="center" vertical="top" wrapText="1"/>
    </xf>
    <xf numFmtId="0" fontId="18" fillId="0" borderId="1" xfId="0" applyFont="1" applyBorder="1" applyAlignment="1" applyProtection="1">
      <alignment horizontal="right" vertical="top" wrapText="1"/>
      <protection locked="0"/>
    </xf>
    <xf numFmtId="171" fontId="18" fillId="0" borderId="1" xfId="0" applyNumberFormat="1" applyFont="1" applyBorder="1" applyAlignment="1" applyProtection="1">
      <alignment horizontal="right" vertical="top" wrapText="1"/>
      <protection locked="0"/>
    </xf>
    <xf numFmtId="0" fontId="18" fillId="4" borderId="1" xfId="0" applyFont="1" applyFill="1" applyBorder="1" applyAlignment="1">
      <alignment horizontal="center" vertical="top" wrapText="1"/>
    </xf>
    <xf numFmtId="0" fontId="18" fillId="4" borderId="1" xfId="0" applyFont="1" applyFill="1" applyBorder="1" applyAlignment="1" applyProtection="1">
      <alignment horizontal="right" vertical="top" wrapText="1"/>
      <protection locked="0"/>
    </xf>
    <xf numFmtId="171" fontId="18" fillId="4" borderId="1" xfId="0" applyNumberFormat="1" applyFont="1" applyFill="1" applyBorder="1" applyAlignment="1" applyProtection="1">
      <alignment horizontal="right" vertical="top" wrapText="1"/>
      <protection locked="0"/>
    </xf>
    <xf numFmtId="171" fontId="18" fillId="0" borderId="1" xfId="0" applyNumberFormat="1" applyFont="1" applyFill="1" applyBorder="1" applyAlignment="1" applyProtection="1">
      <alignment horizontal="right" vertical="top" wrapText="1"/>
      <protection locked="0"/>
    </xf>
    <xf numFmtId="0" fontId="18" fillId="0" borderId="1" xfId="0" applyFont="1" applyFill="1" applyBorder="1" applyAlignment="1">
      <alignment horizontal="center" vertical="top" wrapText="1"/>
    </xf>
    <xf numFmtId="0" fontId="18" fillId="0" borderId="1" xfId="0" applyFont="1" applyFill="1" applyBorder="1" applyAlignment="1" applyProtection="1">
      <alignment horizontal="right" vertical="top" wrapText="1"/>
      <protection locked="0"/>
    </xf>
    <xf numFmtId="171" fontId="18" fillId="0" borderId="1" xfId="0" applyNumberFormat="1" applyFont="1" applyFill="1" applyBorder="1" applyAlignment="1" applyProtection="1">
      <alignment vertical="top" wrapText="1"/>
      <protection locked="0"/>
    </xf>
    <xf numFmtId="172" fontId="18" fillId="0" borderId="1" xfId="0" applyNumberFormat="1" applyFont="1" applyBorder="1" applyAlignment="1" applyProtection="1">
      <alignment vertical="top" wrapText="1"/>
      <protection locked="0"/>
    </xf>
    <xf numFmtId="0" fontId="19" fillId="0" borderId="1" xfId="0" applyFont="1" applyBorder="1" applyAlignment="1">
      <alignment vertical="top" wrapText="1"/>
    </xf>
    <xf numFmtId="0" fontId="19" fillId="0" borderId="1" xfId="0" applyFont="1" applyBorder="1" applyAlignment="1">
      <alignment horizontal="center" vertical="top" wrapText="1"/>
    </xf>
    <xf numFmtId="9" fontId="19" fillId="0" borderId="1" xfId="0" applyNumberFormat="1" applyFont="1" applyBorder="1" applyAlignment="1">
      <alignment vertical="top" wrapText="1"/>
    </xf>
    <xf numFmtId="172" fontId="19" fillId="0" borderId="28" xfId="3" applyNumberFormat="1" applyFont="1" applyBorder="1" applyAlignment="1">
      <alignment horizontal="center" vertical="center" wrapText="1"/>
    </xf>
    <xf numFmtId="0" fontId="19" fillId="0" borderId="29" xfId="0" applyFont="1" applyBorder="1" applyAlignment="1">
      <alignment horizontal="center" vertical="center" wrapText="1"/>
    </xf>
    <xf numFmtId="0" fontId="19" fillId="0" borderId="22" xfId="0" applyFont="1" applyBorder="1" applyAlignment="1">
      <alignment vertical="top" wrapText="1"/>
    </xf>
    <xf numFmtId="0" fontId="15" fillId="0" borderId="29" xfId="0" applyFont="1" applyBorder="1" applyAlignment="1">
      <alignment vertical="center"/>
    </xf>
    <xf numFmtId="0" fontId="0" fillId="0" borderId="27" xfId="0" applyBorder="1"/>
    <xf numFmtId="0" fontId="15" fillId="0" borderId="30" xfId="0" applyFont="1" applyBorder="1" applyAlignment="1">
      <alignment horizontal="center" vertical="center"/>
    </xf>
    <xf numFmtId="0" fontId="15" fillId="0" borderId="31" xfId="0" applyFont="1" applyBorder="1" applyAlignment="1">
      <alignment horizontal="center" vertical="center" wrapText="1"/>
    </xf>
    <xf numFmtId="0" fontId="15" fillId="0" borderId="33" xfId="0" applyFont="1" applyFill="1" applyBorder="1" applyAlignment="1">
      <alignment horizontal="center" vertical="center" wrapText="1"/>
    </xf>
    <xf numFmtId="0" fontId="19" fillId="0" borderId="34" xfId="0" applyFont="1" applyBorder="1" applyAlignment="1">
      <alignment horizontal="right" vertical="top" wrapText="1"/>
    </xf>
    <xf numFmtId="0" fontId="19" fillId="0" borderId="35" xfId="0" applyFont="1" applyBorder="1" applyAlignment="1">
      <alignment vertical="top" wrapText="1"/>
    </xf>
    <xf numFmtId="0" fontId="18" fillId="0" borderId="17" xfId="0" applyFont="1" applyBorder="1" applyAlignment="1">
      <alignment horizontal="right" vertical="top" wrapText="1"/>
    </xf>
    <xf numFmtId="173" fontId="18" fillId="0" borderId="18" xfId="3" applyNumberFormat="1" applyFont="1" applyBorder="1" applyAlignment="1" applyProtection="1">
      <alignment horizontal="right" vertical="top" wrapText="1"/>
    </xf>
    <xf numFmtId="173" fontId="19" fillId="0" borderId="18" xfId="3" applyNumberFormat="1" applyFont="1" applyBorder="1" applyAlignment="1" applyProtection="1">
      <alignment horizontal="right" vertical="top" wrapText="1"/>
    </xf>
    <xf numFmtId="0" fontId="0" fillId="0" borderId="17" xfId="0" applyBorder="1" applyAlignment="1">
      <alignment horizontal="right"/>
    </xf>
    <xf numFmtId="173" fontId="0" fillId="0" borderId="18" xfId="0" applyNumberFormat="1" applyBorder="1"/>
    <xf numFmtId="0" fontId="15" fillId="0" borderId="17" xfId="0" applyFont="1" applyBorder="1" applyAlignment="1">
      <alignment horizontal="right"/>
    </xf>
    <xf numFmtId="173" fontId="19" fillId="0" borderId="18" xfId="4" applyNumberFormat="1" applyFont="1" applyBorder="1" applyAlignment="1">
      <alignment horizontal="right" vertical="top" wrapText="1"/>
    </xf>
    <xf numFmtId="0" fontId="19" fillId="0" borderId="17" xfId="0" applyFont="1" applyBorder="1" applyAlignment="1">
      <alignment horizontal="right" vertical="top" wrapText="1"/>
    </xf>
    <xf numFmtId="173" fontId="18" fillId="0" borderId="18" xfId="0" applyNumberFormat="1" applyFont="1" applyFill="1" applyBorder="1" applyAlignment="1" applyProtection="1">
      <alignment horizontal="right" vertical="top" wrapText="1"/>
      <protection locked="0"/>
    </xf>
    <xf numFmtId="173" fontId="19" fillId="0" borderId="37" xfId="3" applyNumberFormat="1" applyFont="1" applyBorder="1" applyAlignment="1">
      <alignment horizontal="right" vertical="top" wrapText="1"/>
    </xf>
    <xf numFmtId="0" fontId="19" fillId="0" borderId="36" xfId="0" applyFont="1" applyBorder="1" applyAlignment="1">
      <alignment horizontal="right" vertical="top" wrapText="1"/>
    </xf>
    <xf numFmtId="0" fontId="0" fillId="0" borderId="24" xfId="0" applyBorder="1"/>
    <xf numFmtId="4" fontId="0" fillId="0" borderId="24" xfId="0" applyNumberFormat="1" applyBorder="1"/>
    <xf numFmtId="0" fontId="19" fillId="8" borderId="25" xfId="0" applyFont="1" applyFill="1" applyBorder="1" applyAlignment="1">
      <alignment horizontal="right" vertical="top" wrapText="1"/>
    </xf>
    <xf numFmtId="14" fontId="0" fillId="0" borderId="0" xfId="0" applyNumberFormat="1" applyAlignment="1">
      <alignment horizontal="center" vertical="center"/>
    </xf>
    <xf numFmtId="0" fontId="11"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2" fillId="3" borderId="0" xfId="0" applyFont="1" applyFill="1" applyAlignment="1">
      <alignment horizontal="left" vertical="center"/>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14" fontId="1" fillId="0" borderId="2" xfId="0" applyNumberFormat="1" applyFont="1" applyBorder="1" applyAlignment="1">
      <alignment horizontal="center" vertical="center"/>
    </xf>
    <xf numFmtId="0" fontId="1" fillId="0" borderId="3" xfId="0" applyFont="1" applyBorder="1" applyAlignment="1">
      <alignment horizontal="center" vertical="center"/>
    </xf>
    <xf numFmtId="0" fontId="11" fillId="5" borderId="2"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 fillId="0" borderId="1" xfId="0" applyFont="1" applyBorder="1" applyAlignment="1">
      <alignment horizontal="center"/>
    </xf>
    <xf numFmtId="170" fontId="8" fillId="0" borderId="1" xfId="0" applyNumberFormat="1" applyFont="1" applyBorder="1" applyAlignment="1">
      <alignment horizontal="center" vertical="center"/>
    </xf>
    <xf numFmtId="0" fontId="1" fillId="2" borderId="1" xfId="0" applyFont="1" applyFill="1" applyBorder="1" applyAlignment="1">
      <alignment horizontal="center" vertical="center" wrapText="1"/>
    </xf>
    <xf numFmtId="166" fontId="4" fillId="8" borderId="1" xfId="0" applyNumberFormat="1" applyFont="1" applyFill="1" applyBorder="1" applyAlignment="1">
      <alignment horizontal="center" vertical="center" wrapText="1"/>
    </xf>
    <xf numFmtId="0" fontId="1" fillId="4" borderId="3" xfId="0" applyFont="1" applyFill="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6" borderId="1" xfId="0" applyFont="1" applyFill="1" applyBorder="1" applyAlignment="1">
      <alignment horizontal="left"/>
    </xf>
    <xf numFmtId="0" fontId="1" fillId="0" borderId="1" xfId="0" applyFont="1" applyBorder="1" applyAlignment="1">
      <alignment horizontal="left"/>
    </xf>
    <xf numFmtId="0" fontId="8" fillId="9" borderId="4" xfId="0" applyFont="1" applyFill="1" applyBorder="1" applyAlignment="1">
      <alignment horizontal="center" vertical="center"/>
    </xf>
    <xf numFmtId="168" fontId="8" fillId="9" borderId="4" xfId="0" applyNumberFormat="1" applyFont="1" applyFill="1" applyBorder="1" applyAlignment="1">
      <alignment horizontal="center"/>
    </xf>
    <xf numFmtId="166" fontId="1" fillId="4" borderId="1" xfId="0" applyNumberFormat="1" applyFont="1" applyFill="1" applyBorder="1" applyAlignment="1">
      <alignment horizontal="center"/>
    </xf>
    <xf numFmtId="169" fontId="1" fillId="0" borderId="1" xfId="0" applyNumberFormat="1" applyFont="1" applyBorder="1" applyAlignment="1">
      <alignment horizontal="center" vertical="center"/>
    </xf>
    <xf numFmtId="17" fontId="1" fillId="4" borderId="1" xfId="0" applyNumberFormat="1"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4" fillId="4" borderId="2" xfId="0" applyFont="1" applyFill="1" applyBorder="1" applyAlignment="1">
      <alignment horizontal="center"/>
    </xf>
    <xf numFmtId="0" fontId="4" fillId="4" borderId="3" xfId="0" applyFont="1" applyFill="1" applyBorder="1" applyAlignment="1">
      <alignment horizontal="center"/>
    </xf>
    <xf numFmtId="166" fontId="4" fillId="4" borderId="2" xfId="0" applyNumberFormat="1" applyFont="1" applyFill="1" applyBorder="1" applyAlignment="1">
      <alignment horizontal="center"/>
    </xf>
    <xf numFmtId="0" fontId="17" fillId="0" borderId="0" xfId="0" applyFont="1" applyAlignment="1">
      <alignment horizontal="center"/>
    </xf>
    <xf numFmtId="0" fontId="2" fillId="3" borderId="0" xfId="0" applyFont="1" applyFill="1" applyAlignment="1">
      <alignment horizontal="left"/>
    </xf>
    <xf numFmtId="0" fontId="1" fillId="0" borderId="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0" fontId="1" fillId="2" borderId="2"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14" fontId="1" fillId="0" borderId="2" xfId="0" applyNumberFormat="1" applyFont="1" applyBorder="1" applyAlignment="1">
      <alignment horizontal="center"/>
    </xf>
    <xf numFmtId="14" fontId="1" fillId="0" borderId="3" xfId="0" applyNumberFormat="1" applyFont="1" applyBorder="1" applyAlignment="1">
      <alignment horizontal="center"/>
    </xf>
    <xf numFmtId="0" fontId="1" fillId="2" borderId="1"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xf>
    <xf numFmtId="169" fontId="15" fillId="7" borderId="3" xfId="0" applyNumberFormat="1" applyFont="1" applyFill="1" applyBorder="1" applyAlignment="1">
      <alignment horizontal="center"/>
    </xf>
    <xf numFmtId="169" fontId="15" fillId="7" borderId="1" xfId="0" applyNumberFormat="1" applyFont="1" applyFill="1" applyBorder="1" applyAlignment="1">
      <alignment horizontal="center"/>
    </xf>
    <xf numFmtId="0" fontId="11" fillId="5" borderId="1" xfId="0" applyFont="1" applyFill="1" applyBorder="1" applyAlignment="1">
      <alignment horizontal="center" vertical="center" wrapText="1"/>
    </xf>
    <xf numFmtId="169" fontId="8" fillId="9" borderId="4" xfId="0" applyNumberFormat="1" applyFont="1" applyFill="1" applyBorder="1" applyAlignment="1">
      <alignment horizontal="center"/>
    </xf>
    <xf numFmtId="0" fontId="8" fillId="9" borderId="22" xfId="0" applyFont="1" applyFill="1" applyBorder="1" applyAlignment="1">
      <alignment horizontal="center" vertical="center"/>
    </xf>
    <xf numFmtId="167" fontId="16" fillId="6" borderId="23" xfId="0" applyNumberFormat="1" applyFont="1" applyFill="1" applyBorder="1" applyAlignment="1">
      <alignment horizontal="center" vertical="center" wrapText="1"/>
    </xf>
    <xf numFmtId="0" fontId="15" fillId="0" borderId="2" xfId="0"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166" fontId="4" fillId="8" borderId="1" xfId="0" applyNumberFormat="1" applyFont="1" applyFill="1" applyBorder="1" applyAlignment="1">
      <alignment horizontal="center" vertical="center"/>
    </xf>
    <xf numFmtId="0" fontId="2" fillId="8" borderId="1" xfId="0" applyFont="1" applyFill="1" applyBorder="1" applyAlignment="1">
      <alignment horizontal="center" vertical="center" wrapText="1"/>
    </xf>
    <xf numFmtId="0" fontId="2" fillId="8" borderId="1" xfId="0" applyFont="1" applyFill="1" applyBorder="1" applyAlignment="1">
      <alignment horizontal="center" vertical="center"/>
    </xf>
    <xf numFmtId="17" fontId="9" fillId="0" borderId="2" xfId="2" applyNumberFormat="1" applyFont="1" applyBorder="1" applyAlignment="1">
      <alignment horizontal="center" vertical="center"/>
    </xf>
    <xf numFmtId="17" fontId="9" fillId="0" borderId="3" xfId="2" applyNumberFormat="1" applyFont="1" applyBorder="1" applyAlignment="1">
      <alignment horizontal="center" vertical="center"/>
    </xf>
    <xf numFmtId="17" fontId="0" fillId="0" borderId="2" xfId="2" applyNumberFormat="1" applyFont="1" applyBorder="1" applyAlignment="1">
      <alignment horizontal="center" vertical="center"/>
    </xf>
    <xf numFmtId="0" fontId="1" fillId="2" borderId="1" xfId="0" applyFont="1" applyFill="1" applyBorder="1" applyAlignment="1">
      <alignment horizontal="center" vertical="center"/>
    </xf>
    <xf numFmtId="0" fontId="4" fillId="5" borderId="1" xfId="0" applyFont="1" applyFill="1" applyBorder="1" applyAlignment="1">
      <alignment horizontal="center" vertical="center"/>
    </xf>
    <xf numFmtId="0" fontId="14" fillId="0" borderId="0" xfId="0" applyFont="1" applyBorder="1" applyAlignment="1">
      <alignment horizontal="center" vertical="center" wrapText="1"/>
    </xf>
    <xf numFmtId="14" fontId="1" fillId="4" borderId="20" xfId="0" applyNumberFormat="1" applyFont="1" applyFill="1" applyBorder="1" applyAlignment="1">
      <alignment horizontal="left" vertical="center"/>
    </xf>
    <xf numFmtId="14" fontId="1" fillId="4" borderId="21" xfId="0" applyNumberFormat="1" applyFont="1" applyFill="1" applyBorder="1" applyAlignment="1">
      <alignment horizontal="left" vertical="center"/>
    </xf>
    <xf numFmtId="0" fontId="3" fillId="0" borderId="5" xfId="0" quotePrefix="1" applyFont="1" applyBorder="1" applyAlignment="1">
      <alignment horizontal="center"/>
    </xf>
    <xf numFmtId="0" fontId="3" fillId="0" borderId="5" xfId="0" applyFont="1" applyBorder="1" applyAlignment="1">
      <alignment horizontal="center"/>
    </xf>
    <xf numFmtId="0" fontId="2" fillId="2" borderId="1" xfId="0" applyFont="1" applyFill="1" applyBorder="1" applyAlignment="1">
      <alignment horizontal="center"/>
    </xf>
    <xf numFmtId="0" fontId="1" fillId="0" borderId="1" xfId="0" applyFont="1" applyBorder="1" applyAlignment="1">
      <alignment horizontal="center" vertical="center" wrapText="1"/>
    </xf>
    <xf numFmtId="0" fontId="4" fillId="6" borderId="0" xfId="0" applyFont="1" applyFill="1" applyAlignment="1">
      <alignment horizontal="left" vertical="center"/>
    </xf>
    <xf numFmtId="169" fontId="8" fillId="9" borderId="22" xfId="0" applyNumberFormat="1" applyFont="1" applyFill="1" applyBorder="1" applyAlignment="1">
      <alignment horizontal="center"/>
    </xf>
    <xf numFmtId="0" fontId="15" fillId="0" borderId="5" xfId="0" applyFont="1" applyBorder="1" applyAlignment="1">
      <alignment horizontal="left"/>
    </xf>
    <xf numFmtId="0" fontId="15" fillId="0" borderId="7" xfId="0" applyFont="1" applyBorder="1" applyAlignment="1">
      <alignment horizontal="left"/>
    </xf>
    <xf numFmtId="0" fontId="15" fillId="0" borderId="4" xfId="0" applyFont="1" applyBorder="1" applyAlignment="1">
      <alignment horizontal="left"/>
    </xf>
    <xf numFmtId="0" fontId="15" fillId="0" borderId="3" xfId="0" applyFont="1" applyBorder="1" applyAlignment="1">
      <alignment horizontal="left"/>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 xfId="0" applyFont="1" applyBorder="1" applyAlignment="1">
      <alignment horizontal="left" vertical="center"/>
    </xf>
    <xf numFmtId="0" fontId="1" fillId="0" borderId="18" xfId="0" applyFont="1" applyBorder="1" applyAlignment="1">
      <alignment horizontal="left" vertical="center"/>
    </xf>
    <xf numFmtId="0" fontId="8" fillId="0" borderId="1" xfId="0" applyFont="1" applyBorder="1" applyAlignment="1">
      <alignment horizontal="center" vertical="center" wrapText="1"/>
    </xf>
    <xf numFmtId="0" fontId="2" fillId="3" borderId="0" xfId="0" applyFont="1" applyFill="1" applyAlignment="1">
      <alignment horizontal="left" vertical="center"/>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166" fontId="4" fillId="2" borderId="6" xfId="0" applyNumberFormat="1" applyFont="1" applyFill="1" applyBorder="1" applyAlignment="1">
      <alignment horizontal="center" vertical="center"/>
    </xf>
    <xf numFmtId="166" fontId="4" fillId="2" borderId="5" xfId="0" applyNumberFormat="1" applyFont="1" applyFill="1" applyBorder="1" applyAlignment="1">
      <alignment horizontal="center" vertical="center"/>
    </xf>
    <xf numFmtId="166" fontId="4" fillId="2" borderId="7" xfId="0" applyNumberFormat="1" applyFont="1" applyFill="1" applyBorder="1" applyAlignment="1">
      <alignment horizontal="center" vertical="center"/>
    </xf>
    <xf numFmtId="166" fontId="4" fillId="2" borderId="8" xfId="0" applyNumberFormat="1" applyFont="1" applyFill="1" applyBorder="1" applyAlignment="1">
      <alignment horizontal="center" vertical="center"/>
    </xf>
    <xf numFmtId="166" fontId="4" fillId="2" borderId="12"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0" fontId="3" fillId="0" borderId="4" xfId="0" applyFont="1" applyBorder="1" applyAlignment="1">
      <alignment horizontal="center"/>
    </xf>
    <xf numFmtId="0" fontId="11" fillId="2" borderId="1" xfId="0" applyFont="1" applyFill="1" applyBorder="1" applyAlignment="1">
      <alignment horizontal="center" vertical="center"/>
    </xf>
    <xf numFmtId="0" fontId="16" fillId="6" borderId="23" xfId="0" applyFont="1" applyFill="1" applyBorder="1" applyAlignment="1">
      <alignment horizontal="center" vertical="center" wrapText="1"/>
    </xf>
    <xf numFmtId="166" fontId="1" fillId="6" borderId="1" xfId="0" applyNumberFormat="1" applyFont="1" applyFill="1" applyBorder="1" applyAlignment="1">
      <alignment horizontal="center" vertical="center"/>
    </xf>
    <xf numFmtId="166" fontId="2" fillId="6" borderId="1" xfId="0" applyNumberFormat="1" applyFont="1" applyFill="1" applyBorder="1" applyAlignment="1">
      <alignment horizontal="center" vertical="center"/>
    </xf>
    <xf numFmtId="0" fontId="1" fillId="0" borderId="1" xfId="0" applyFont="1" applyBorder="1" applyAlignment="1">
      <alignment horizontal="left" vertical="center" wrapText="1"/>
    </xf>
    <xf numFmtId="166" fontId="1" fillId="0" borderId="1" xfId="0" applyNumberFormat="1" applyFont="1" applyBorder="1" applyAlignment="1">
      <alignment horizontal="center" vertical="center"/>
    </xf>
    <xf numFmtId="0" fontId="2" fillId="6" borderId="2" xfId="0" applyFont="1" applyFill="1" applyBorder="1" applyAlignment="1">
      <alignment horizontal="right" vertical="center" wrapText="1"/>
    </xf>
    <xf numFmtId="0" fontId="2" fillId="6" borderId="4" xfId="0" applyFont="1" applyFill="1" applyBorder="1" applyAlignment="1">
      <alignment horizontal="right" vertical="center" wrapText="1"/>
    </xf>
    <xf numFmtId="0" fontId="2" fillId="6" borderId="3" xfId="0" applyFont="1" applyFill="1" applyBorder="1" applyAlignment="1">
      <alignment horizontal="right" vertical="center" wrapText="1"/>
    </xf>
    <xf numFmtId="170" fontId="8" fillId="0" borderId="1" xfId="0" applyNumberFormat="1" applyFont="1" applyBorder="1" applyAlignment="1">
      <alignment horizontal="center" vertical="center"/>
    </xf>
    <xf numFmtId="170" fontId="8" fillId="0" borderId="2" xfId="0" applyNumberFormat="1" applyFont="1" applyBorder="1" applyAlignment="1">
      <alignment horizontal="center" vertical="center"/>
    </xf>
    <xf numFmtId="170" fontId="8" fillId="0" borderId="3" xfId="0" applyNumberFormat="1" applyFont="1" applyBorder="1" applyAlignment="1">
      <alignment horizontal="center" vertical="center"/>
    </xf>
    <xf numFmtId="0" fontId="1" fillId="0" borderId="5" xfId="0" applyFont="1" applyBorder="1" applyAlignment="1">
      <alignment horizontal="center"/>
    </xf>
    <xf numFmtId="0" fontId="2" fillId="9" borderId="1" xfId="0" applyFont="1" applyFill="1" applyBorder="1" applyAlignment="1">
      <alignment horizontal="center"/>
    </xf>
    <xf numFmtId="0" fontId="12" fillId="0" borderId="4" xfId="0" applyFont="1" applyBorder="1" applyAlignment="1">
      <alignment horizontal="center"/>
    </xf>
    <xf numFmtId="0" fontId="11" fillId="5" borderId="1" xfId="0" applyFont="1" applyFill="1" applyBorder="1" applyAlignment="1">
      <alignment horizontal="center" vertical="center"/>
    </xf>
    <xf numFmtId="0" fontId="2" fillId="2" borderId="1" xfId="0" applyFont="1" applyFill="1" applyBorder="1" applyAlignment="1">
      <alignment horizontal="left" wrapText="1"/>
    </xf>
    <xf numFmtId="0" fontId="11" fillId="5" borderId="2"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center" wrapText="1"/>
    </xf>
    <xf numFmtId="17" fontId="1" fillId="0" borderId="2" xfId="0" applyNumberFormat="1" applyFont="1" applyBorder="1" applyAlignment="1">
      <alignment horizontal="center" vertical="center"/>
    </xf>
    <xf numFmtId="0" fontId="2" fillId="5" borderId="1" xfId="0" applyFont="1" applyFill="1" applyBorder="1" applyAlignment="1">
      <alignment horizontal="center" vertical="center"/>
    </xf>
    <xf numFmtId="0" fontId="1" fillId="2" borderId="2" xfId="0" applyFont="1" applyFill="1" applyBorder="1" applyAlignment="1">
      <alignment horizontal="left"/>
    </xf>
    <xf numFmtId="0" fontId="1" fillId="2" borderId="4" xfId="0" applyFont="1" applyFill="1" applyBorder="1" applyAlignment="1">
      <alignment horizontal="left"/>
    </xf>
    <xf numFmtId="0" fontId="1" fillId="2" borderId="3" xfId="0" applyFont="1" applyFill="1" applyBorder="1" applyAlignment="1">
      <alignment horizontal="left"/>
    </xf>
    <xf numFmtId="3" fontId="16" fillId="6" borderId="23" xfId="0" applyNumberFormat="1" applyFont="1" applyFill="1" applyBorder="1" applyAlignment="1">
      <alignment horizontal="center" vertical="center" wrapText="1"/>
    </xf>
    <xf numFmtId="0" fontId="12" fillId="0" borderId="5" xfId="0" applyFont="1" applyBorder="1" applyAlignment="1">
      <alignment horizontal="center"/>
    </xf>
    <xf numFmtId="0" fontId="16" fillId="6" borderId="23" xfId="0" applyFont="1" applyFill="1" applyBorder="1" applyAlignment="1">
      <alignment horizontal="center" vertical="center"/>
    </xf>
    <xf numFmtId="0" fontId="2" fillId="0" borderId="0" xfId="0" applyFont="1" applyAlignment="1">
      <alignment horizontal="left"/>
    </xf>
    <xf numFmtId="0" fontId="1" fillId="2" borderId="2" xfId="0" applyFont="1" applyFill="1" applyBorder="1" applyAlignment="1">
      <alignment horizontal="left" vertical="center"/>
    </xf>
    <xf numFmtId="0" fontId="1" fillId="2" borderId="4" xfId="0" applyFont="1" applyFill="1" applyBorder="1" applyAlignment="1">
      <alignment horizontal="left" vertical="center"/>
    </xf>
    <xf numFmtId="0" fontId="1" fillId="2" borderId="3" xfId="0" applyFont="1" applyFill="1" applyBorder="1" applyAlignment="1">
      <alignment horizontal="left"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1" fillId="0" borderId="1" xfId="0" applyFont="1" applyBorder="1" applyAlignment="1">
      <alignment horizontal="center" vertical="center"/>
    </xf>
    <xf numFmtId="168" fontId="8" fillId="9" borderId="22" xfId="0" applyNumberFormat="1" applyFont="1" applyFill="1" applyBorder="1" applyAlignment="1">
      <alignment horizontal="center"/>
    </xf>
    <xf numFmtId="0" fontId="11" fillId="2" borderId="1" xfId="0" applyFont="1" applyFill="1" applyBorder="1" applyAlignment="1">
      <alignment horizontal="left" vertical="center" wrapText="1"/>
    </xf>
    <xf numFmtId="0" fontId="8" fillId="4" borderId="1" xfId="0" applyFont="1" applyFill="1" applyBorder="1" applyAlignment="1">
      <alignment horizontal="left" vertical="center"/>
    </xf>
    <xf numFmtId="0" fontId="1" fillId="0" borderId="1" xfId="0" applyFont="1" applyBorder="1" applyAlignment="1">
      <alignment wrapText="1"/>
    </xf>
    <xf numFmtId="0" fontId="11" fillId="2" borderId="2"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 fillId="0" borderId="5" xfId="0" applyFont="1" applyFill="1" applyBorder="1" applyAlignment="1">
      <alignment horizontal="center"/>
    </xf>
    <xf numFmtId="0" fontId="2" fillId="0" borderId="7" xfId="0" applyFont="1" applyFill="1" applyBorder="1" applyAlignment="1">
      <alignment horizontal="center"/>
    </xf>
    <xf numFmtId="0" fontId="2" fillId="0" borderId="0" xfId="0" applyFont="1" applyFill="1" applyBorder="1" applyAlignment="1">
      <alignment horizontal="center"/>
    </xf>
    <xf numFmtId="0" fontId="2" fillId="0" borderId="11" xfId="0" applyFont="1" applyFill="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168" fontId="15" fillId="0" borderId="1" xfId="0" applyNumberFormat="1" applyFont="1" applyBorder="1" applyAlignment="1">
      <alignment horizontal="center" vertical="center"/>
    </xf>
    <xf numFmtId="0" fontId="5" fillId="0" borderId="5" xfId="0" applyFont="1" applyBorder="1" applyAlignment="1">
      <alignment horizontal="left" vertical="top" wrapText="1"/>
    </xf>
    <xf numFmtId="0" fontId="1" fillId="2" borderId="6"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9" fillId="0" borderId="1" xfId="0" applyFont="1" applyBorder="1" applyAlignment="1">
      <alignment horizontal="left" vertical="top" wrapText="1"/>
    </xf>
    <xf numFmtId="0" fontId="19" fillId="0" borderId="23" xfId="0" applyFont="1" applyBorder="1" applyAlignment="1">
      <alignment vertical="top" wrapText="1"/>
    </xf>
    <xf numFmtId="0" fontId="19" fillId="8" borderId="26" xfId="0" applyFont="1" applyFill="1" applyBorder="1" applyAlignment="1">
      <alignment horizontal="left" vertical="center" wrapText="1"/>
    </xf>
    <xf numFmtId="0" fontId="19" fillId="8" borderId="27" xfId="0" applyFont="1" applyFill="1" applyBorder="1" applyAlignment="1">
      <alignment horizontal="left" vertical="center" wrapText="1"/>
    </xf>
    <xf numFmtId="0" fontId="19" fillId="8" borderId="28" xfId="0" applyFont="1" applyFill="1" applyBorder="1" applyAlignment="1">
      <alignment horizontal="left" vertical="center" wrapText="1"/>
    </xf>
    <xf numFmtId="0" fontId="19" fillId="0" borderId="2" xfId="0" applyFont="1" applyBorder="1" applyAlignment="1">
      <alignment horizontal="center" vertical="top" wrapText="1"/>
    </xf>
    <xf numFmtId="0" fontId="19" fillId="0" borderId="4" xfId="0" applyFont="1" applyBorder="1" applyAlignment="1">
      <alignment horizontal="center" vertical="top" wrapText="1"/>
    </xf>
    <xf numFmtId="0" fontId="19" fillId="0" borderId="3" xfId="0" applyFont="1" applyBorder="1" applyAlignment="1">
      <alignment horizontal="center" vertical="top" wrapText="1"/>
    </xf>
    <xf numFmtId="0" fontId="19" fillId="0" borderId="1" xfId="0" applyFont="1" applyBorder="1" applyAlignment="1">
      <alignment horizontal="center" vertical="top" wrapText="1"/>
    </xf>
    <xf numFmtId="0" fontId="19" fillId="0" borderId="30" xfId="0" applyFont="1" applyBorder="1" applyAlignment="1">
      <alignment horizontal="left" vertical="center" wrapText="1"/>
    </xf>
    <xf numFmtId="0" fontId="19" fillId="0" borderId="22" xfId="0" applyFont="1" applyBorder="1" applyAlignment="1">
      <alignment vertical="top" wrapText="1"/>
    </xf>
    <xf numFmtId="0" fontId="19" fillId="0" borderId="1" xfId="0" applyFont="1" applyBorder="1" applyAlignment="1">
      <alignment vertical="top" wrapText="1"/>
    </xf>
    <xf numFmtId="0" fontId="19" fillId="0" borderId="36" xfId="0" applyFont="1" applyBorder="1" applyAlignment="1">
      <alignment horizontal="right" vertical="top" wrapText="1"/>
    </xf>
    <xf numFmtId="0" fontId="19" fillId="0" borderId="23" xfId="0" applyFont="1" applyBorder="1" applyAlignment="1">
      <alignment horizontal="right" vertical="top" wrapText="1"/>
    </xf>
    <xf numFmtId="171" fontId="19" fillId="0" borderId="23" xfId="0" applyNumberFormat="1" applyFont="1" applyBorder="1" applyAlignment="1">
      <alignment horizontal="right" vertical="top" wrapText="1"/>
    </xf>
    <xf numFmtId="0" fontId="18" fillId="0" borderId="1" xfId="0" applyFont="1" applyBorder="1" applyAlignment="1">
      <alignment horizontal="left" vertical="top" wrapText="1"/>
    </xf>
    <xf numFmtId="0" fontId="19" fillId="0" borderId="17" xfId="0" applyFont="1" applyBorder="1" applyAlignment="1">
      <alignment horizontal="right" vertical="top" wrapText="1"/>
    </xf>
    <xf numFmtId="0" fontId="19" fillId="0" borderId="1" xfId="0" applyFont="1" applyBorder="1" applyAlignment="1">
      <alignment horizontal="right" vertical="top" wrapText="1"/>
    </xf>
    <xf numFmtId="172" fontId="19" fillId="0" borderId="1" xfId="0" applyNumberFormat="1" applyFont="1" applyBorder="1" applyAlignment="1">
      <alignment horizontal="right" vertical="top" wrapText="1"/>
    </xf>
    <xf numFmtId="174" fontId="19" fillId="0" borderId="1" xfId="0" applyNumberFormat="1" applyFont="1" applyBorder="1" applyAlignment="1">
      <alignment horizontal="right" vertical="top" wrapText="1"/>
    </xf>
    <xf numFmtId="0" fontId="18" fillId="0" borderId="1" xfId="0" applyFont="1" applyBorder="1" applyAlignment="1" applyProtection="1">
      <alignment vertical="top" wrapText="1"/>
      <protection locked="0"/>
    </xf>
    <xf numFmtId="0" fontId="18" fillId="0" borderId="2" xfId="0" applyFont="1" applyBorder="1" applyAlignment="1" applyProtection="1">
      <alignment vertical="top" wrapText="1"/>
      <protection locked="0"/>
    </xf>
    <xf numFmtId="0" fontId="18" fillId="0" borderId="1" xfId="0" applyFont="1" applyFill="1" applyBorder="1" applyAlignment="1">
      <alignment vertical="top" wrapText="1"/>
    </xf>
    <xf numFmtId="0" fontId="19" fillId="0" borderId="18"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8" fillId="0" borderId="2" xfId="0" applyFont="1" applyBorder="1" applyAlignment="1">
      <alignment horizontal="left" vertical="top" wrapText="1"/>
    </xf>
    <xf numFmtId="0" fontId="18" fillId="0" borderId="1" xfId="0" applyFont="1" applyBorder="1" applyAlignment="1" applyProtection="1">
      <alignment horizontal="left" vertical="top" wrapText="1"/>
      <protection locked="0"/>
    </xf>
    <xf numFmtId="0" fontId="18" fillId="0" borderId="2" xfId="0" applyFont="1" applyBorder="1" applyAlignment="1" applyProtection="1">
      <alignment horizontal="left" vertical="top" wrapText="1"/>
      <protection locked="0"/>
    </xf>
    <xf numFmtId="0" fontId="19" fillId="0" borderId="8" xfId="0" applyFont="1" applyBorder="1" applyAlignment="1">
      <alignment horizontal="left" vertical="top" wrapText="1"/>
    </xf>
    <xf numFmtId="0" fontId="19" fillId="0" borderId="12" xfId="0" applyFont="1" applyBorder="1" applyAlignment="1">
      <alignment horizontal="left" vertical="top" wrapText="1"/>
    </xf>
    <xf numFmtId="0" fontId="19" fillId="0" borderId="9" xfId="0" applyFont="1" applyBorder="1" applyAlignment="1">
      <alignment horizontal="left" vertical="top" wrapText="1"/>
    </xf>
    <xf numFmtId="0" fontId="15" fillId="8" borderId="26" xfId="0" applyFont="1" applyFill="1" applyBorder="1" applyAlignment="1">
      <alignment horizontal="center" vertical="center" wrapText="1"/>
    </xf>
    <xf numFmtId="0" fontId="15" fillId="8" borderId="27"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15" fillId="0" borderId="31" xfId="0" applyFont="1" applyBorder="1" applyAlignment="1">
      <alignment horizontal="left" vertical="center"/>
    </xf>
    <xf numFmtId="0" fontId="15" fillId="0" borderId="27" xfId="0" applyFont="1" applyBorder="1" applyAlignment="1">
      <alignment horizontal="left" vertical="center"/>
    </xf>
    <xf numFmtId="0" fontId="15" fillId="0" borderId="32" xfId="0" applyFont="1" applyBorder="1" applyAlignment="1">
      <alignment horizontal="left" vertical="center"/>
    </xf>
    <xf numFmtId="0" fontId="19" fillId="0" borderId="1" xfId="0" applyFont="1" applyBorder="1" applyAlignment="1" applyProtection="1">
      <alignment horizontal="left" vertical="top" wrapText="1"/>
      <protection locked="0"/>
    </xf>
    <xf numFmtId="0" fontId="19" fillId="0" borderId="2" xfId="0" applyFont="1" applyBorder="1" applyAlignment="1" applyProtection="1">
      <alignment horizontal="left" vertical="top" wrapText="1"/>
      <protection locked="0"/>
    </xf>
    <xf numFmtId="178" fontId="18" fillId="0" borderId="35" xfId="3" applyNumberFormat="1" applyFont="1" applyBorder="1" applyAlignment="1">
      <alignment horizontal="right" vertical="top" wrapText="1"/>
    </xf>
    <xf numFmtId="178" fontId="18" fillId="0" borderId="18" xfId="3" applyNumberFormat="1" applyFont="1" applyBorder="1" applyAlignment="1">
      <alignment horizontal="right" vertical="top" wrapText="1"/>
    </xf>
    <xf numFmtId="178" fontId="19" fillId="0" borderId="18" xfId="3" applyNumberFormat="1" applyFont="1" applyBorder="1" applyAlignment="1">
      <alignment horizontal="right" vertical="top" wrapText="1"/>
    </xf>
    <xf numFmtId="178" fontId="22" fillId="0" borderId="37" xfId="3" applyNumberFormat="1" applyFont="1" applyBorder="1" applyAlignment="1">
      <alignment horizontal="right" vertical="top" wrapText="1"/>
    </xf>
    <xf numFmtId="178" fontId="19" fillId="8" borderId="25" xfId="3" applyNumberFormat="1" applyFont="1" applyFill="1" applyBorder="1" applyAlignment="1">
      <alignment horizontal="right" vertical="center" wrapText="1"/>
    </xf>
    <xf numFmtId="0" fontId="23" fillId="10" borderId="2" xfId="0" applyFont="1" applyFill="1" applyBorder="1" applyAlignment="1">
      <alignment horizontal="left" vertical="center"/>
    </xf>
    <xf numFmtId="0" fontId="8" fillId="10" borderId="4" xfId="0" applyFont="1" applyFill="1" applyBorder="1" applyAlignment="1">
      <alignment horizontal="center" vertical="center"/>
    </xf>
    <xf numFmtId="0" fontId="8" fillId="10" borderId="4" xfId="0" applyFont="1" applyFill="1" applyBorder="1" applyAlignment="1">
      <alignment horizontal="left" vertical="center"/>
    </xf>
    <xf numFmtId="0" fontId="8" fillId="10" borderId="4" xfId="0" applyFont="1" applyFill="1" applyBorder="1" applyAlignment="1">
      <alignment horizontal="center"/>
    </xf>
    <xf numFmtId="168" fontId="8" fillId="10" borderId="4" xfId="0" applyNumberFormat="1" applyFont="1" applyFill="1" applyBorder="1" applyAlignment="1">
      <alignment horizontal="center"/>
    </xf>
    <xf numFmtId="179" fontId="8" fillId="10" borderId="4" xfId="0" applyNumberFormat="1" applyFont="1" applyFill="1" applyBorder="1" applyAlignment="1">
      <alignment horizontal="center"/>
    </xf>
    <xf numFmtId="10" fontId="8" fillId="10" borderId="3" xfId="1" applyNumberFormat="1" applyFont="1" applyFill="1" applyBorder="1"/>
    <xf numFmtId="0" fontId="8" fillId="4" borderId="1" xfId="0" applyFont="1" applyFill="1" applyBorder="1" applyAlignment="1">
      <alignment horizont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14" fontId="8" fillId="4" borderId="1" xfId="0" applyNumberFormat="1" applyFont="1" applyFill="1" applyBorder="1" applyAlignment="1">
      <alignment horizontal="center" vertical="center"/>
    </xf>
    <xf numFmtId="0" fontId="8" fillId="4" borderId="22" xfId="0" applyFont="1" applyFill="1" applyBorder="1" applyAlignment="1">
      <alignment horizontal="center" vertical="center"/>
    </xf>
    <xf numFmtId="168" fontId="8" fillId="4" borderId="1" xfId="0" applyNumberFormat="1" applyFont="1" applyFill="1" applyBorder="1" applyAlignment="1">
      <alignment horizontal="center"/>
    </xf>
    <xf numFmtId="169" fontId="8" fillId="4" borderId="1" xfId="0" applyNumberFormat="1" applyFont="1" applyFill="1" applyBorder="1" applyAlignment="1">
      <alignment horizontal="center" vertical="center"/>
    </xf>
    <xf numFmtId="169" fontId="8" fillId="4" borderId="1" xfId="0" applyNumberFormat="1" applyFont="1" applyFill="1" applyBorder="1" applyAlignment="1">
      <alignment horizontal="center"/>
    </xf>
    <xf numFmtId="10" fontId="8" fillId="0" borderId="22" xfId="1" applyNumberFormat="1" applyFont="1" applyFill="1" applyBorder="1"/>
    <xf numFmtId="0" fontId="8" fillId="4" borderId="23" xfId="0" applyFont="1" applyFill="1" applyBorder="1" applyAlignment="1">
      <alignment horizontal="center"/>
    </xf>
    <xf numFmtId="0" fontId="8" fillId="4" borderId="23"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3" xfId="0" applyFont="1" applyFill="1" applyBorder="1" applyAlignment="1">
      <alignment horizontal="center" vertical="center"/>
    </xf>
    <xf numFmtId="169" fontId="8" fillId="4" borderId="2" xfId="0" applyNumberFormat="1" applyFont="1" applyFill="1" applyBorder="1" applyAlignment="1">
      <alignment horizontal="center"/>
    </xf>
    <xf numFmtId="169" fontId="8" fillId="4" borderId="3" xfId="0" applyNumberFormat="1" applyFont="1" applyFill="1" applyBorder="1" applyAlignment="1">
      <alignment horizontal="center"/>
    </xf>
    <xf numFmtId="10" fontId="8" fillId="4" borderId="22" xfId="1" applyNumberFormat="1" applyFont="1" applyFill="1" applyBorder="1"/>
    <xf numFmtId="17" fontId="1" fillId="0" borderId="4" xfId="0" applyNumberFormat="1" applyFont="1" applyBorder="1" applyAlignment="1">
      <alignment horizontal="center" vertical="center"/>
    </xf>
    <xf numFmtId="17" fontId="1" fillId="0" borderId="3" xfId="0" applyNumberFormat="1" applyFont="1" applyBorder="1" applyAlignment="1">
      <alignment horizontal="center" vertical="center"/>
    </xf>
    <xf numFmtId="169" fontId="1" fillId="0" borderId="2" xfId="0" applyNumberFormat="1" applyFont="1" applyBorder="1" applyAlignment="1">
      <alignment horizontal="center" vertical="center"/>
    </xf>
    <xf numFmtId="169" fontId="1" fillId="0" borderId="3" xfId="0" applyNumberFormat="1" applyFont="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181" fontId="8" fillId="4" borderId="2" xfId="0" applyNumberFormat="1" applyFont="1" applyFill="1" applyBorder="1" applyAlignment="1">
      <alignment horizontal="center"/>
    </xf>
    <xf numFmtId="181" fontId="8" fillId="4" borderId="3" xfId="0" applyNumberFormat="1" applyFont="1" applyFill="1" applyBorder="1" applyAlignment="1">
      <alignment horizontal="center"/>
    </xf>
  </cellXfs>
  <cellStyles count="5">
    <cellStyle name="Millares" xfId="3" builtinId="3"/>
    <cellStyle name="Moneda" xfId="4" builtinId="4"/>
    <cellStyle name="Normal" xfId="0" builtinId="0"/>
    <cellStyle name="Normal 3" xfId="2"/>
    <cellStyle name="Porcentaje" xfId="1"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120209</xdr:colOff>
      <xdr:row>1</xdr:row>
      <xdr:rowOff>10584</xdr:rowOff>
    </xdr:from>
    <xdr:to>
      <xdr:col>2</xdr:col>
      <xdr:colOff>585229</xdr:colOff>
      <xdr:row>6</xdr:row>
      <xdr:rowOff>84666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5959" y="179917"/>
          <a:ext cx="1152937" cy="1047749"/>
        </a:xfrm>
        <a:prstGeom prst="rect">
          <a:avLst/>
        </a:prstGeom>
      </xdr:spPr>
    </xdr:pic>
    <xdr:clientData/>
  </xdr:twoCellAnchor>
  <xdr:twoCellAnchor editAs="oneCell">
    <xdr:from>
      <xdr:col>15</xdr:col>
      <xdr:colOff>349250</xdr:colOff>
      <xdr:row>24</xdr:row>
      <xdr:rowOff>105838</xdr:rowOff>
    </xdr:from>
    <xdr:to>
      <xdr:col>18</xdr:col>
      <xdr:colOff>762000</xdr:colOff>
      <xdr:row>39</xdr:row>
      <xdr:rowOff>0</xdr:rowOff>
    </xdr:to>
    <xdr:pic>
      <xdr:nvPicPr>
        <xdr:cNvPr id="4" name="Imagen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138" r="15231"/>
        <a:stretch/>
      </xdr:blipFill>
      <xdr:spPr>
        <a:xfrm>
          <a:off x="11070167" y="6593421"/>
          <a:ext cx="2540000" cy="2518829"/>
        </a:xfrm>
        <a:prstGeom prst="rect">
          <a:avLst/>
        </a:prstGeom>
      </xdr:spPr>
    </xdr:pic>
    <xdr:clientData/>
  </xdr:twoCellAnchor>
  <xdr:twoCellAnchor>
    <xdr:from>
      <xdr:col>8</xdr:col>
      <xdr:colOff>31750</xdr:colOff>
      <xdr:row>24</xdr:row>
      <xdr:rowOff>105833</xdr:rowOff>
    </xdr:from>
    <xdr:to>
      <xdr:col>11</xdr:col>
      <xdr:colOff>476250</xdr:colOff>
      <xdr:row>39</xdr:row>
      <xdr:rowOff>11828</xdr:rowOff>
    </xdr:to>
    <xdr:pic>
      <xdr:nvPicPr>
        <xdr:cNvPr id="7" name="Imagen 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504" r="12683" b="23611"/>
        <a:stretch/>
      </xdr:blipFill>
      <xdr:spPr bwMode="auto">
        <a:xfrm>
          <a:off x="5715000" y="6593416"/>
          <a:ext cx="2868083" cy="2530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498124</xdr:colOff>
      <xdr:row>24</xdr:row>
      <xdr:rowOff>105834</xdr:rowOff>
    </xdr:from>
    <xdr:to>
      <xdr:col>15</xdr:col>
      <xdr:colOff>317501</xdr:colOff>
      <xdr:row>38</xdr:row>
      <xdr:rowOff>148166</xdr:rowOff>
    </xdr:to>
    <xdr:pic>
      <xdr:nvPicPr>
        <xdr:cNvPr id="8" name="Imagen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7236"/>
        <a:stretch/>
      </xdr:blipFill>
      <xdr:spPr>
        <a:xfrm>
          <a:off x="8604957" y="6593417"/>
          <a:ext cx="2433460" cy="25082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53"/>
  <sheetViews>
    <sheetView tabSelected="1" topLeftCell="A52" zoomScale="90" zoomScaleNormal="90" workbookViewId="0">
      <selection activeCell="O66" sqref="O66:P66"/>
    </sheetView>
  </sheetViews>
  <sheetFormatPr baseColWidth="10" defaultColWidth="9.140625" defaultRowHeight="12.75" x14ac:dyDescent="0.2"/>
  <cols>
    <col min="1" max="1" width="17.7109375" style="1" customWidth="1"/>
    <col min="2" max="2" width="10.28515625" style="1" customWidth="1"/>
    <col min="3" max="3" width="11.85546875" style="1" customWidth="1"/>
    <col min="4" max="4" width="11.5703125" style="1" customWidth="1"/>
    <col min="5" max="5" width="11.7109375" style="1" customWidth="1"/>
    <col min="6" max="6" width="11.28515625" style="1" customWidth="1"/>
    <col min="7" max="7" width="12.7109375" style="1" customWidth="1"/>
    <col min="8" max="8" width="11.42578125" style="1" customWidth="1"/>
    <col min="9" max="9" width="11" style="1" customWidth="1"/>
    <col min="10" max="10" width="14" style="1" customWidth="1"/>
    <col min="11" max="11" width="11.42578125" style="1" customWidth="1"/>
    <col min="12" max="12" width="11.5703125" style="1" customWidth="1"/>
    <col min="13" max="15" width="9.140625" style="1"/>
    <col min="16" max="16" width="11.140625" style="1" customWidth="1"/>
    <col min="17" max="17" width="10.5703125" style="1" bestFit="1" customWidth="1"/>
    <col min="18" max="18" width="10.140625" style="1" customWidth="1"/>
    <col min="19" max="19" width="11.85546875" style="1" customWidth="1"/>
    <col min="20" max="16384" width="9.140625" style="1"/>
  </cols>
  <sheetData>
    <row r="1" spans="1:19" ht="13.5" thickBot="1" x14ac:dyDescent="0.25"/>
    <row r="2" spans="1:19" ht="18.75" customHeight="1" x14ac:dyDescent="0.3">
      <c r="B2" s="174"/>
      <c r="C2" s="174"/>
      <c r="D2" s="27" t="s">
        <v>27</v>
      </c>
      <c r="H2" s="2"/>
      <c r="Q2" s="28" t="s">
        <v>0</v>
      </c>
      <c r="R2" s="187" t="s">
        <v>109</v>
      </c>
      <c r="S2" s="188"/>
    </row>
    <row r="3" spans="1:19" ht="18.75" x14ac:dyDescent="0.3">
      <c r="B3" s="174"/>
      <c r="C3" s="174"/>
      <c r="D3" s="27" t="s">
        <v>78</v>
      </c>
      <c r="H3" s="2"/>
      <c r="Q3" s="29" t="s">
        <v>1</v>
      </c>
      <c r="R3" s="189" t="s">
        <v>110</v>
      </c>
      <c r="S3" s="190"/>
    </row>
    <row r="4" spans="1:19" x14ac:dyDescent="0.2">
      <c r="B4" s="174"/>
      <c r="C4" s="174"/>
      <c r="H4" s="2"/>
      <c r="Q4" s="29" t="s">
        <v>2</v>
      </c>
      <c r="R4" s="189" t="s">
        <v>115</v>
      </c>
      <c r="S4" s="190"/>
    </row>
    <row r="5" spans="1:19" ht="13.5" thickBot="1" x14ac:dyDescent="0.25">
      <c r="B5" s="174"/>
      <c r="C5" s="174"/>
      <c r="Q5" s="30" t="s">
        <v>4</v>
      </c>
      <c r="R5" s="175">
        <v>44237</v>
      </c>
      <c r="S5" s="176"/>
    </row>
    <row r="6" spans="1:19" x14ac:dyDescent="0.2">
      <c r="B6" s="15"/>
      <c r="Q6" s="6"/>
      <c r="R6" s="26"/>
      <c r="S6" s="26"/>
    </row>
    <row r="7" spans="1:19" x14ac:dyDescent="0.2">
      <c r="B7" s="15"/>
      <c r="Q7" s="6"/>
      <c r="R7" s="26"/>
      <c r="S7" s="26"/>
    </row>
    <row r="8" spans="1:19" x14ac:dyDescent="0.2">
      <c r="B8" s="15" t="s">
        <v>3</v>
      </c>
      <c r="Q8" s="6"/>
      <c r="R8" s="26"/>
      <c r="S8" s="26"/>
    </row>
    <row r="9" spans="1:19" x14ac:dyDescent="0.2">
      <c r="B9" s="15"/>
      <c r="Q9" s="6"/>
      <c r="R9" s="26"/>
      <c r="S9" s="26"/>
    </row>
    <row r="10" spans="1:19" ht="79.5" customHeight="1" x14ac:dyDescent="0.2">
      <c r="B10" s="193" t="s">
        <v>215</v>
      </c>
      <c r="C10" s="194"/>
      <c r="D10" s="194"/>
      <c r="E10" s="194"/>
      <c r="F10" s="194"/>
      <c r="G10" s="194"/>
      <c r="H10" s="194"/>
      <c r="I10" s="194"/>
      <c r="J10" s="194"/>
      <c r="K10" s="194"/>
      <c r="L10" s="194"/>
      <c r="M10" s="194"/>
      <c r="N10" s="194"/>
      <c r="O10" s="194"/>
      <c r="P10" s="194"/>
      <c r="Q10" s="194"/>
      <c r="R10" s="194"/>
      <c r="S10" s="195"/>
    </row>
    <row r="11" spans="1:19" ht="12.75" customHeight="1" x14ac:dyDescent="0.2">
      <c r="B11" s="3"/>
      <c r="C11" s="3"/>
      <c r="D11" s="3"/>
      <c r="E11" s="3"/>
      <c r="F11" s="3"/>
      <c r="G11" s="3"/>
      <c r="H11" s="3"/>
      <c r="I11" s="3"/>
      <c r="J11" s="3"/>
      <c r="K11" s="3"/>
      <c r="L11" s="3"/>
    </row>
    <row r="12" spans="1:19" s="13" customFormat="1" ht="27" customHeight="1" x14ac:dyDescent="0.25">
      <c r="A12" s="192" t="s">
        <v>21</v>
      </c>
      <c r="B12" s="192"/>
      <c r="C12" s="192"/>
      <c r="D12" s="192"/>
      <c r="E12" s="192"/>
      <c r="F12" s="192"/>
      <c r="G12" s="192"/>
      <c r="H12" s="192"/>
      <c r="I12" s="192"/>
      <c r="J12" s="192"/>
      <c r="K12" s="192"/>
      <c r="L12" s="192"/>
      <c r="M12" s="192"/>
      <c r="N12" s="192"/>
      <c r="O12" s="192"/>
      <c r="P12" s="192"/>
      <c r="Q12" s="192"/>
      <c r="R12" s="192"/>
      <c r="S12" s="192"/>
    </row>
    <row r="13" spans="1:19" ht="12.75" customHeight="1" x14ac:dyDescent="0.2"/>
    <row r="14" spans="1:19" ht="67.5" customHeight="1" x14ac:dyDescent="0.2">
      <c r="B14" s="243" t="s">
        <v>37</v>
      </c>
      <c r="C14" s="244"/>
      <c r="D14" s="244"/>
      <c r="E14" s="242" t="s">
        <v>216</v>
      </c>
      <c r="F14" s="242"/>
      <c r="G14" s="242"/>
      <c r="H14" s="242"/>
      <c r="I14" s="242"/>
      <c r="J14" s="242"/>
      <c r="K14" s="242"/>
      <c r="L14" s="242"/>
      <c r="M14" s="242"/>
      <c r="N14" s="242"/>
      <c r="O14" s="242"/>
      <c r="P14" s="242"/>
      <c r="Q14" s="242"/>
      <c r="R14" s="242"/>
      <c r="S14" s="242"/>
    </row>
    <row r="15" spans="1:19" ht="12" customHeight="1" x14ac:dyDescent="0.2">
      <c r="B15" s="36"/>
      <c r="C15" s="36"/>
      <c r="D15" s="36"/>
      <c r="E15" s="31"/>
      <c r="F15" s="31"/>
      <c r="G15" s="31"/>
      <c r="H15" s="31"/>
      <c r="I15" s="31"/>
      <c r="J15" s="31"/>
      <c r="K15" s="31"/>
      <c r="L15" s="31"/>
      <c r="M15" s="31"/>
      <c r="N15" s="31"/>
      <c r="O15" s="31"/>
      <c r="P15" s="31"/>
      <c r="Q15" s="31"/>
      <c r="R15" s="31"/>
      <c r="S15" s="31"/>
    </row>
    <row r="16" spans="1:19" ht="19.5" customHeight="1" x14ac:dyDescent="0.2">
      <c r="B16" s="245" t="s">
        <v>33</v>
      </c>
      <c r="C16" s="245"/>
      <c r="D16" s="245"/>
      <c r="E16" s="180" t="s">
        <v>217</v>
      </c>
      <c r="F16" s="180"/>
      <c r="G16" s="180"/>
      <c r="H16" s="180"/>
      <c r="I16" s="180"/>
      <c r="J16" s="180"/>
      <c r="K16" s="180"/>
      <c r="L16" s="180"/>
      <c r="M16" s="180"/>
      <c r="N16" s="180"/>
      <c r="O16" s="180"/>
      <c r="P16" s="180"/>
      <c r="Q16" s="180"/>
      <c r="R16" s="180"/>
      <c r="S16" s="180"/>
    </row>
    <row r="17" spans="1:24" ht="12.75" customHeight="1" x14ac:dyDescent="0.2">
      <c r="B17" s="36"/>
      <c r="C17" s="36"/>
      <c r="D17" s="36"/>
      <c r="E17" s="31"/>
      <c r="F17" s="31"/>
      <c r="G17" s="31"/>
      <c r="H17" s="31"/>
      <c r="I17" s="31"/>
      <c r="J17" s="31"/>
      <c r="K17" s="31"/>
      <c r="L17" s="31"/>
      <c r="M17" s="31"/>
      <c r="N17" s="31"/>
      <c r="O17" s="31"/>
      <c r="P17" s="31"/>
      <c r="Q17" s="31"/>
      <c r="R17" s="31"/>
      <c r="S17" s="31"/>
    </row>
    <row r="18" spans="1:24" s="2" customFormat="1" ht="25.5" customHeight="1" x14ac:dyDescent="0.25">
      <c r="A18" s="192" t="s">
        <v>93</v>
      </c>
      <c r="B18" s="192"/>
      <c r="C18" s="192"/>
      <c r="D18" s="192"/>
      <c r="E18" s="192"/>
      <c r="F18" s="192"/>
      <c r="G18" s="192"/>
      <c r="H18" s="192"/>
      <c r="I18" s="192"/>
      <c r="J18" s="192"/>
      <c r="K18" s="192"/>
      <c r="L18" s="192"/>
      <c r="M18" s="192"/>
      <c r="N18" s="192"/>
      <c r="O18" s="192"/>
      <c r="P18" s="192"/>
      <c r="Q18" s="192"/>
      <c r="R18" s="192"/>
      <c r="S18" s="192"/>
    </row>
    <row r="20" spans="1:24" ht="36" x14ac:dyDescent="0.2">
      <c r="A20" s="12">
        <v>1</v>
      </c>
      <c r="B20" s="203" t="s">
        <v>16</v>
      </c>
      <c r="C20" s="203"/>
      <c r="D20" s="241" t="s">
        <v>130</v>
      </c>
      <c r="E20" s="241"/>
      <c r="F20" s="33" t="s">
        <v>127</v>
      </c>
      <c r="G20" s="34">
        <v>1610201</v>
      </c>
      <c r="H20" s="32" t="s">
        <v>30</v>
      </c>
      <c r="I20" s="34">
        <v>11</v>
      </c>
      <c r="J20" s="32" t="s">
        <v>31</v>
      </c>
      <c r="K20" s="66">
        <v>2021</v>
      </c>
      <c r="L20" s="240" t="s">
        <v>6</v>
      </c>
      <c r="M20" s="240"/>
      <c r="N20" s="191" t="s">
        <v>208</v>
      </c>
      <c r="O20" s="191"/>
      <c r="P20" s="32" t="s">
        <v>24</v>
      </c>
      <c r="Q20" s="35">
        <v>0</v>
      </c>
      <c r="R20" s="32" t="s">
        <v>32</v>
      </c>
      <c r="S20" s="35">
        <v>11</v>
      </c>
      <c r="T20" s="5"/>
      <c r="U20" s="5"/>
      <c r="V20" s="5"/>
      <c r="W20" s="5"/>
      <c r="X20" s="6"/>
    </row>
    <row r="21" spans="1:24" x14ac:dyDescent="0.2">
      <c r="A21" s="4"/>
      <c r="B21" s="253" t="s">
        <v>94</v>
      </c>
      <c r="C21" s="253"/>
      <c r="D21" s="253"/>
      <c r="E21" s="253"/>
      <c r="F21" s="253"/>
      <c r="G21" s="253"/>
      <c r="H21" s="19"/>
      <c r="I21" s="20"/>
      <c r="J21" s="21"/>
      <c r="K21" s="22"/>
      <c r="L21" s="23"/>
      <c r="M21" s="23"/>
      <c r="N21" s="18"/>
      <c r="O21" s="18"/>
      <c r="P21" s="19"/>
      <c r="Q21" s="18"/>
      <c r="R21" s="19"/>
      <c r="S21" s="24"/>
      <c r="T21" s="5"/>
      <c r="U21" s="5"/>
      <c r="V21" s="5"/>
      <c r="W21" s="5"/>
      <c r="X21" s="6"/>
    </row>
    <row r="22" spans="1:24" customFormat="1" ht="15" x14ac:dyDescent="0.25">
      <c r="B22" s="25"/>
      <c r="C22" s="25"/>
      <c r="D22" s="25"/>
      <c r="E22" s="25"/>
      <c r="F22" s="25"/>
      <c r="G22" s="25"/>
    </row>
    <row r="23" spans="1:24" ht="27" customHeight="1" x14ac:dyDescent="0.2">
      <c r="A23" s="192" t="s">
        <v>25</v>
      </c>
      <c r="B23" s="192"/>
      <c r="C23" s="192"/>
      <c r="D23" s="192"/>
      <c r="E23" s="192"/>
      <c r="F23" s="192"/>
      <c r="G23" s="192"/>
      <c r="H23" s="192"/>
      <c r="I23" s="192"/>
      <c r="J23" s="192"/>
      <c r="K23" s="192"/>
      <c r="L23" s="192"/>
      <c r="M23" s="192"/>
      <c r="N23" s="192"/>
      <c r="O23" s="192"/>
      <c r="P23" s="192"/>
      <c r="Q23" s="192"/>
      <c r="R23" s="192"/>
      <c r="S23" s="192"/>
    </row>
    <row r="24" spans="1:24" ht="13.5" customHeight="1" x14ac:dyDescent="0.2">
      <c r="P24" s="6"/>
      <c r="Q24" s="6"/>
      <c r="R24" s="6"/>
      <c r="S24" s="6"/>
      <c r="T24" s="6"/>
      <c r="U24" s="6"/>
      <c r="V24" s="6"/>
      <c r="W24" s="6"/>
      <c r="X24" s="6"/>
    </row>
    <row r="25" spans="1:24" ht="12" customHeight="1" x14ac:dyDescent="0.2">
      <c r="B25" s="225" t="s">
        <v>17</v>
      </c>
      <c r="C25" s="226"/>
      <c r="D25" s="227"/>
      <c r="E25" s="238" t="s">
        <v>209</v>
      </c>
      <c r="F25" s="238"/>
      <c r="G25" s="238"/>
      <c r="H25" s="238"/>
      <c r="I25" s="246"/>
      <c r="J25" s="246"/>
      <c r="K25" s="246"/>
      <c r="L25" s="246"/>
      <c r="M25" s="246"/>
      <c r="N25" s="246"/>
      <c r="O25" s="246"/>
      <c r="P25" s="246"/>
      <c r="Q25" s="246"/>
      <c r="R25" s="246"/>
      <c r="S25" s="247"/>
    </row>
    <row r="26" spans="1:24" ht="12" customHeight="1" x14ac:dyDescent="0.2">
      <c r="B26" s="225" t="s">
        <v>108</v>
      </c>
      <c r="C26" s="226"/>
      <c r="D26" s="227"/>
      <c r="E26" s="238" t="s">
        <v>116</v>
      </c>
      <c r="F26" s="238"/>
      <c r="G26" s="238"/>
      <c r="H26" s="238"/>
      <c r="I26" s="248"/>
      <c r="J26" s="248"/>
      <c r="K26" s="248"/>
      <c r="L26" s="248"/>
      <c r="M26" s="248"/>
      <c r="N26" s="248"/>
      <c r="O26" s="248"/>
      <c r="P26" s="248"/>
      <c r="Q26" s="248"/>
      <c r="R26" s="248"/>
      <c r="S26" s="249"/>
    </row>
    <row r="27" spans="1:24" ht="24" customHeight="1" x14ac:dyDescent="0.2">
      <c r="B27" s="232" t="s">
        <v>56</v>
      </c>
      <c r="C27" s="233"/>
      <c r="D27" s="234"/>
      <c r="E27" s="235" t="s">
        <v>111</v>
      </c>
      <c r="F27" s="236"/>
      <c r="G27" s="236"/>
      <c r="H27" s="237"/>
      <c r="I27" s="248"/>
      <c r="J27" s="248"/>
      <c r="K27" s="248"/>
      <c r="L27" s="248"/>
      <c r="M27" s="248"/>
      <c r="N27" s="248"/>
      <c r="O27" s="248"/>
      <c r="P27" s="248"/>
      <c r="Q27" s="248"/>
      <c r="R27" s="248"/>
      <c r="S27" s="249"/>
    </row>
    <row r="28" spans="1:24" ht="12" customHeight="1" x14ac:dyDescent="0.2">
      <c r="B28" s="225" t="s">
        <v>79</v>
      </c>
      <c r="C28" s="226"/>
      <c r="D28" s="227"/>
      <c r="E28" s="238" t="s">
        <v>82</v>
      </c>
      <c r="F28" s="238"/>
      <c r="G28" s="238"/>
      <c r="H28" s="238"/>
      <c r="I28" s="248"/>
      <c r="J28" s="248"/>
      <c r="K28" s="248"/>
      <c r="L28" s="248"/>
      <c r="M28" s="248"/>
      <c r="N28" s="248"/>
      <c r="O28" s="248"/>
      <c r="P28" s="248"/>
      <c r="Q28" s="248"/>
      <c r="R28" s="248"/>
      <c r="S28" s="249"/>
    </row>
    <row r="29" spans="1:24" ht="12" customHeight="1" x14ac:dyDescent="0.2">
      <c r="B29" s="225" t="s">
        <v>80</v>
      </c>
      <c r="C29" s="226"/>
      <c r="D29" s="227"/>
      <c r="E29" s="238"/>
      <c r="F29" s="238"/>
      <c r="G29" s="238"/>
      <c r="H29" s="238"/>
      <c r="I29" s="248"/>
      <c r="J29" s="248"/>
      <c r="K29" s="248"/>
      <c r="L29" s="248"/>
      <c r="M29" s="248"/>
      <c r="N29" s="248"/>
      <c r="O29" s="248"/>
      <c r="P29" s="248"/>
      <c r="Q29" s="248"/>
      <c r="R29" s="248"/>
      <c r="S29" s="249"/>
    </row>
    <row r="30" spans="1:24" ht="12" customHeight="1" x14ac:dyDescent="0.2">
      <c r="B30" s="225" t="s">
        <v>81</v>
      </c>
      <c r="C30" s="226"/>
      <c r="D30" s="227"/>
      <c r="E30" s="238" t="s">
        <v>82</v>
      </c>
      <c r="F30" s="238"/>
      <c r="G30" s="238"/>
      <c r="H30" s="238"/>
      <c r="I30" s="248"/>
      <c r="J30" s="248"/>
      <c r="K30" s="248"/>
      <c r="L30" s="248"/>
      <c r="M30" s="248"/>
      <c r="N30" s="248"/>
      <c r="O30" s="248"/>
      <c r="P30" s="248"/>
      <c r="Q30" s="248"/>
      <c r="R30" s="248"/>
      <c r="S30" s="249"/>
    </row>
    <row r="31" spans="1:24" ht="12.75" customHeight="1" x14ac:dyDescent="0.2">
      <c r="B31" s="225" t="s">
        <v>8</v>
      </c>
      <c r="C31" s="226"/>
      <c r="D31" s="227"/>
      <c r="E31" s="238" t="s">
        <v>112</v>
      </c>
      <c r="F31" s="238"/>
      <c r="G31" s="238"/>
      <c r="H31" s="238"/>
      <c r="I31" s="248"/>
      <c r="J31" s="248"/>
      <c r="K31" s="248"/>
      <c r="L31" s="248"/>
      <c r="M31" s="248"/>
      <c r="N31" s="248"/>
      <c r="O31" s="248"/>
      <c r="P31" s="248"/>
      <c r="Q31" s="248"/>
      <c r="R31" s="248"/>
      <c r="S31" s="249"/>
    </row>
    <row r="32" spans="1:24" ht="12.75" customHeight="1" x14ac:dyDescent="0.2">
      <c r="B32" s="225" t="s">
        <v>83</v>
      </c>
      <c r="C32" s="226"/>
      <c r="D32" s="227"/>
      <c r="E32" s="238" t="s">
        <v>119</v>
      </c>
      <c r="F32" s="238"/>
      <c r="G32" s="238"/>
      <c r="H32" s="238"/>
      <c r="I32" s="248"/>
      <c r="J32" s="248"/>
      <c r="K32" s="248"/>
      <c r="L32" s="248"/>
      <c r="M32" s="248"/>
      <c r="N32" s="248"/>
      <c r="O32" s="248"/>
      <c r="P32" s="248"/>
      <c r="Q32" s="248"/>
      <c r="R32" s="248"/>
      <c r="S32" s="249"/>
    </row>
    <row r="33" spans="1:19" ht="24" customHeight="1" x14ac:dyDescent="0.2">
      <c r="B33" s="232" t="s">
        <v>34</v>
      </c>
      <c r="C33" s="233"/>
      <c r="D33" s="234"/>
      <c r="E33" s="252">
        <v>65000000</v>
      </c>
      <c r="F33" s="252"/>
      <c r="G33" s="252"/>
      <c r="H33" s="252"/>
      <c r="I33" s="248"/>
      <c r="J33" s="248"/>
      <c r="K33" s="248"/>
      <c r="L33" s="248"/>
      <c r="M33" s="248"/>
      <c r="N33" s="248"/>
      <c r="O33" s="248"/>
      <c r="P33" s="248"/>
      <c r="Q33" s="248"/>
      <c r="R33" s="248"/>
      <c r="S33" s="249"/>
    </row>
    <row r="34" spans="1:19" x14ac:dyDescent="0.2">
      <c r="B34" s="254" t="s">
        <v>38</v>
      </c>
      <c r="C34" s="255"/>
      <c r="D34" s="256"/>
      <c r="E34" s="238" t="s">
        <v>121</v>
      </c>
      <c r="F34" s="238"/>
      <c r="G34" s="238"/>
      <c r="H34" s="238"/>
      <c r="I34" s="248"/>
      <c r="J34" s="248"/>
      <c r="K34" s="248"/>
      <c r="L34" s="248"/>
      <c r="M34" s="248"/>
      <c r="N34" s="248"/>
      <c r="O34" s="248"/>
      <c r="P34" s="248"/>
      <c r="Q34" s="248"/>
      <c r="R34" s="248"/>
      <c r="S34" s="249"/>
    </row>
    <row r="35" spans="1:19" x14ac:dyDescent="0.2">
      <c r="B35" s="257"/>
      <c r="C35" s="258"/>
      <c r="D35" s="259"/>
      <c r="E35" s="238" t="s">
        <v>120</v>
      </c>
      <c r="F35" s="238"/>
      <c r="G35" s="238"/>
      <c r="H35" s="238"/>
      <c r="I35" s="248"/>
      <c r="J35" s="248"/>
      <c r="K35" s="248"/>
      <c r="L35" s="248"/>
      <c r="M35" s="248"/>
      <c r="N35" s="248"/>
      <c r="O35" s="248"/>
      <c r="P35" s="248"/>
      <c r="Q35" s="248"/>
      <c r="R35" s="248"/>
      <c r="S35" s="249"/>
    </row>
    <row r="36" spans="1:19" x14ac:dyDescent="0.2">
      <c r="B36" s="257"/>
      <c r="C36" s="258"/>
      <c r="D36" s="259"/>
      <c r="E36" s="238" t="s">
        <v>122</v>
      </c>
      <c r="F36" s="238"/>
      <c r="G36" s="238"/>
      <c r="H36" s="238"/>
      <c r="I36" s="248"/>
      <c r="J36" s="248"/>
      <c r="K36" s="248"/>
      <c r="L36" s="248"/>
      <c r="M36" s="248"/>
      <c r="N36" s="248"/>
      <c r="O36" s="248"/>
      <c r="P36" s="248"/>
      <c r="Q36" s="248"/>
      <c r="R36" s="248"/>
      <c r="S36" s="249"/>
    </row>
    <row r="37" spans="1:19" x14ac:dyDescent="0.2">
      <c r="B37" s="257"/>
      <c r="C37" s="258"/>
      <c r="D37" s="259"/>
      <c r="E37" s="238" t="s">
        <v>123</v>
      </c>
      <c r="F37" s="238"/>
      <c r="G37" s="238"/>
      <c r="H37" s="238"/>
      <c r="I37" s="248"/>
      <c r="J37" s="248"/>
      <c r="K37" s="248"/>
      <c r="L37" s="248"/>
      <c r="M37" s="248"/>
      <c r="N37" s="248"/>
      <c r="O37" s="248"/>
      <c r="P37" s="248"/>
      <c r="Q37" s="248"/>
      <c r="R37" s="248"/>
      <c r="S37" s="249"/>
    </row>
    <row r="38" spans="1:19" x14ac:dyDescent="0.2">
      <c r="B38" s="257"/>
      <c r="C38" s="258"/>
      <c r="D38" s="259"/>
      <c r="E38" s="238" t="s">
        <v>124</v>
      </c>
      <c r="F38" s="238"/>
      <c r="G38" s="238"/>
      <c r="H38" s="238"/>
      <c r="I38" s="248"/>
      <c r="J38" s="248"/>
      <c r="K38" s="248"/>
      <c r="L38" s="248"/>
      <c r="M38" s="248"/>
      <c r="N38" s="248"/>
      <c r="O38" s="248"/>
      <c r="P38" s="248"/>
      <c r="Q38" s="248"/>
      <c r="R38" s="248"/>
      <c r="S38" s="249"/>
    </row>
    <row r="39" spans="1:19" x14ac:dyDescent="0.2">
      <c r="B39" s="257"/>
      <c r="C39" s="258"/>
      <c r="D39" s="259"/>
      <c r="E39" s="238" t="s">
        <v>129</v>
      </c>
      <c r="F39" s="238"/>
      <c r="G39" s="238"/>
      <c r="H39" s="238"/>
      <c r="I39" s="248"/>
      <c r="J39" s="248"/>
      <c r="K39" s="248"/>
      <c r="L39" s="248"/>
      <c r="M39" s="248"/>
      <c r="N39" s="248"/>
      <c r="O39" s="248"/>
      <c r="P39" s="248"/>
      <c r="Q39" s="248"/>
      <c r="R39" s="248"/>
      <c r="S39" s="249"/>
    </row>
    <row r="40" spans="1:19" x14ac:dyDescent="0.2">
      <c r="B40" s="260"/>
      <c r="C40" s="261"/>
      <c r="D40" s="262"/>
      <c r="E40" s="238" t="s">
        <v>128</v>
      </c>
      <c r="F40" s="238"/>
      <c r="G40" s="238"/>
      <c r="H40" s="238"/>
      <c r="I40" s="250" t="s">
        <v>28</v>
      </c>
      <c r="J40" s="250"/>
      <c r="K40" s="250"/>
      <c r="L40" s="250"/>
      <c r="M40" s="250"/>
      <c r="N40" s="250"/>
      <c r="O40" s="250"/>
      <c r="P40" s="250"/>
      <c r="Q40" s="250"/>
      <c r="R40" s="250"/>
      <c r="S40" s="251"/>
    </row>
    <row r="41" spans="1:19" x14ac:dyDescent="0.2">
      <c r="B41" s="16"/>
      <c r="C41" s="16"/>
      <c r="D41" s="4"/>
      <c r="E41" s="4"/>
      <c r="F41" s="4"/>
      <c r="G41" s="4"/>
      <c r="H41" s="4"/>
      <c r="I41" s="4"/>
      <c r="J41" s="4"/>
      <c r="K41" s="4"/>
      <c r="L41" s="4"/>
      <c r="M41" s="4"/>
      <c r="N41" s="4"/>
      <c r="O41" s="4"/>
      <c r="P41" s="4"/>
      <c r="Q41" s="4"/>
      <c r="R41" s="4"/>
      <c r="S41" s="4"/>
    </row>
    <row r="42" spans="1:19" ht="27" customHeight="1" x14ac:dyDescent="0.2">
      <c r="A42" s="44" t="s">
        <v>39</v>
      </c>
      <c r="B42" s="181" t="s">
        <v>35</v>
      </c>
      <c r="C42" s="181"/>
      <c r="D42" s="181"/>
      <c r="E42" s="181"/>
      <c r="F42" s="181"/>
      <c r="G42" s="181"/>
      <c r="H42" s="181"/>
      <c r="I42" s="181"/>
      <c r="J42" s="181"/>
      <c r="K42" s="181"/>
      <c r="L42" s="181"/>
      <c r="M42" s="181"/>
      <c r="N42" s="181"/>
      <c r="O42" s="181"/>
      <c r="P42" s="181"/>
      <c r="Q42" s="181"/>
      <c r="R42" s="181"/>
      <c r="S42" s="181"/>
    </row>
    <row r="43" spans="1:19" x14ac:dyDescent="0.2">
      <c r="B43" s="10"/>
      <c r="C43" s="10"/>
      <c r="D43" s="10"/>
      <c r="E43" s="10"/>
      <c r="F43" s="10"/>
      <c r="G43" s="10"/>
      <c r="H43" s="10"/>
      <c r="I43" s="10"/>
      <c r="J43" s="10"/>
      <c r="K43" s="10"/>
      <c r="L43" s="10"/>
    </row>
    <row r="44" spans="1:19" x14ac:dyDescent="0.2">
      <c r="B44" s="231" t="s">
        <v>16</v>
      </c>
      <c r="C44" s="231"/>
      <c r="D44" s="7" t="str">
        <f>D20</f>
        <v>EL ESFUERZO</v>
      </c>
      <c r="E44" s="10"/>
      <c r="F44" s="10"/>
      <c r="G44" s="10"/>
      <c r="H44" s="10"/>
      <c r="I44" s="10"/>
      <c r="J44" s="10"/>
      <c r="K44" s="10"/>
      <c r="L44" s="10"/>
    </row>
    <row r="45" spans="1:19" x14ac:dyDescent="0.2">
      <c r="B45" s="10"/>
      <c r="C45" s="10"/>
      <c r="D45" s="10"/>
      <c r="E45" s="10"/>
      <c r="F45" s="10"/>
      <c r="G45" s="10"/>
      <c r="H45" s="10"/>
      <c r="I45" s="10"/>
      <c r="J45" s="10"/>
      <c r="K45" s="10"/>
      <c r="L45" s="10"/>
    </row>
    <row r="46" spans="1:19" ht="46.5" customHeight="1" x14ac:dyDescent="0.2">
      <c r="B46" s="52" t="s">
        <v>23</v>
      </c>
      <c r="C46" s="52" t="s">
        <v>42</v>
      </c>
      <c r="D46" s="204" t="s">
        <v>43</v>
      </c>
      <c r="E46" s="204"/>
      <c r="F46" s="230" t="s">
        <v>44</v>
      </c>
      <c r="G46" s="230"/>
      <c r="H46" s="230"/>
      <c r="I46" s="52" t="s">
        <v>40</v>
      </c>
      <c r="J46" s="52" t="s">
        <v>13</v>
      </c>
      <c r="K46" s="53" t="s">
        <v>41</v>
      </c>
      <c r="L46" s="53" t="s">
        <v>50</v>
      </c>
      <c r="M46" s="53" t="s">
        <v>45</v>
      </c>
      <c r="N46" s="228" t="s">
        <v>46</v>
      </c>
      <c r="O46" s="228"/>
      <c r="P46" s="53" t="s">
        <v>49</v>
      </c>
      <c r="Q46" s="160" t="s">
        <v>53</v>
      </c>
      <c r="R46" s="160"/>
      <c r="S46" s="54" t="s">
        <v>22</v>
      </c>
    </row>
    <row r="47" spans="1:19" s="8" customFormat="1" ht="15.75" customHeight="1" x14ac:dyDescent="0.2">
      <c r="B47" s="308" t="s">
        <v>222</v>
      </c>
      <c r="C47" s="309"/>
      <c r="D47" s="310"/>
      <c r="E47" s="310"/>
      <c r="F47" s="310"/>
      <c r="G47" s="310"/>
      <c r="H47" s="310"/>
      <c r="I47" s="310"/>
      <c r="J47" s="310"/>
      <c r="K47" s="311"/>
      <c r="L47" s="311"/>
      <c r="M47" s="309"/>
      <c r="N47" s="309"/>
      <c r="O47" s="312"/>
      <c r="P47" s="309"/>
      <c r="Q47" s="313"/>
      <c r="R47" s="313"/>
      <c r="S47" s="314"/>
    </row>
    <row r="48" spans="1:19" s="8" customFormat="1" ht="15.75" customHeight="1" x14ac:dyDescent="0.2">
      <c r="B48" s="315">
        <v>1</v>
      </c>
      <c r="C48" s="316">
        <v>2020</v>
      </c>
      <c r="D48" s="317" t="s">
        <v>117</v>
      </c>
      <c r="E48" s="317"/>
      <c r="F48" s="317" t="s">
        <v>223</v>
      </c>
      <c r="G48" s="317"/>
      <c r="H48" s="317"/>
      <c r="I48" s="316">
        <v>356</v>
      </c>
      <c r="J48" s="318">
        <v>44102</v>
      </c>
      <c r="K48" s="316" t="s">
        <v>47</v>
      </c>
      <c r="L48" s="319" t="s">
        <v>224</v>
      </c>
      <c r="M48" s="316">
        <v>11</v>
      </c>
      <c r="N48" s="320" t="s">
        <v>47</v>
      </c>
      <c r="O48" s="320"/>
      <c r="P48" s="321">
        <f>+Q48/M48</f>
        <v>1660000</v>
      </c>
      <c r="Q48" s="322">
        <v>18260000</v>
      </c>
      <c r="R48" s="322"/>
      <c r="S48" s="323" t="e">
        <f t="shared" ref="S48" si="0">(Q48*1)/$Q$63</f>
        <v>#DIV/0!</v>
      </c>
    </row>
    <row r="49" spans="1:19" s="8" customFormat="1" ht="15.75" customHeight="1" x14ac:dyDescent="0.2">
      <c r="B49" s="324">
        <v>2</v>
      </c>
      <c r="C49" s="325">
        <v>2020</v>
      </c>
      <c r="D49" s="326" t="s">
        <v>225</v>
      </c>
      <c r="E49" s="328"/>
      <c r="F49" s="326" t="s">
        <v>226</v>
      </c>
      <c r="G49" s="327"/>
      <c r="H49" s="328"/>
      <c r="I49" s="316">
        <v>1465</v>
      </c>
      <c r="J49" s="318">
        <v>44113</v>
      </c>
      <c r="K49" s="316" t="s">
        <v>226</v>
      </c>
      <c r="L49" s="316" t="s">
        <v>227</v>
      </c>
      <c r="M49" s="316">
        <v>9</v>
      </c>
      <c r="N49" s="338">
        <v>28716.46</v>
      </c>
      <c r="O49" s="339"/>
      <c r="P49" s="321">
        <f>940*N49</f>
        <v>26993472.399999999</v>
      </c>
      <c r="Q49" s="329">
        <f>+P49*M49</f>
        <v>242941251.59999999</v>
      </c>
      <c r="R49" s="330"/>
      <c r="S49" s="331" t="e">
        <f>(Q49*1)/$Q$63</f>
        <v>#DIV/0!</v>
      </c>
    </row>
    <row r="50" spans="1:19" ht="15.75" customHeight="1" x14ac:dyDescent="0.2">
      <c r="B50" s="55" t="s">
        <v>48</v>
      </c>
      <c r="C50" s="51"/>
      <c r="D50" s="131"/>
      <c r="E50" s="131"/>
      <c r="F50" s="131"/>
      <c r="G50" s="131"/>
      <c r="H50" s="131"/>
      <c r="I50" s="51"/>
      <c r="J50" s="51"/>
      <c r="K50" s="51"/>
      <c r="L50" s="51"/>
      <c r="M50" s="51"/>
      <c r="N50" s="132"/>
      <c r="O50" s="132"/>
      <c r="P50" s="51"/>
      <c r="Q50" s="158"/>
      <c r="R50" s="158"/>
      <c r="S50" s="56"/>
    </row>
    <row r="51" spans="1:19" x14ac:dyDescent="0.2">
      <c r="B51" s="39">
        <v>1</v>
      </c>
      <c r="C51" s="40">
        <v>2021</v>
      </c>
      <c r="D51" s="159" t="s">
        <v>117</v>
      </c>
      <c r="E51" s="159"/>
      <c r="F51" s="164" t="s">
        <v>125</v>
      </c>
      <c r="G51" s="131"/>
      <c r="H51" s="165"/>
      <c r="I51" s="40" t="s">
        <v>47</v>
      </c>
      <c r="J51" s="40" t="s">
        <v>47</v>
      </c>
      <c r="K51" s="40" t="s">
        <v>118</v>
      </c>
      <c r="L51" s="40" t="s">
        <v>36</v>
      </c>
      <c r="M51" s="40">
        <v>11</v>
      </c>
      <c r="N51" s="239" t="s">
        <v>47</v>
      </c>
      <c r="O51" s="239"/>
      <c r="P51" s="64">
        <f>+E33/M51</f>
        <v>5909090.9090909092</v>
      </c>
      <c r="Q51" s="182">
        <f>M51*P51</f>
        <v>65000000</v>
      </c>
      <c r="R51" s="182"/>
      <c r="S51" s="41">
        <v>0</v>
      </c>
    </row>
    <row r="52" spans="1:19" ht="15" customHeight="1" x14ac:dyDescent="0.3">
      <c r="B52" s="59"/>
      <c r="C52" s="60"/>
      <c r="D52" s="229"/>
      <c r="E52" s="229"/>
      <c r="F52" s="177"/>
      <c r="G52" s="178"/>
      <c r="H52" s="183" t="s">
        <v>51</v>
      </c>
      <c r="I52" s="183"/>
      <c r="J52" s="183"/>
      <c r="K52" s="183"/>
      <c r="L52" s="183"/>
      <c r="M52" s="183"/>
      <c r="N52" s="183"/>
      <c r="O52" s="183"/>
      <c r="P52" s="184"/>
      <c r="Q52" s="155">
        <f>SUM(Q50:R51)</f>
        <v>65000000</v>
      </c>
      <c r="R52" s="156"/>
      <c r="S52" s="37">
        <f>SUM(S50:S51)</f>
        <v>0</v>
      </c>
    </row>
    <row r="53" spans="1:19" ht="15" customHeight="1" x14ac:dyDescent="0.3">
      <c r="B53" s="57"/>
      <c r="C53" s="58"/>
      <c r="D53" s="217"/>
      <c r="E53" s="217"/>
      <c r="F53" s="202"/>
      <c r="G53" s="202"/>
      <c r="H53" s="185" t="s">
        <v>52</v>
      </c>
      <c r="I53" s="185"/>
      <c r="J53" s="185"/>
      <c r="K53" s="185"/>
      <c r="L53" s="185"/>
      <c r="M53" s="185"/>
      <c r="N53" s="185"/>
      <c r="O53" s="185"/>
      <c r="P53" s="186"/>
      <c r="Q53" s="155">
        <f>+Q51+Q48</f>
        <v>83260000</v>
      </c>
      <c r="R53" s="156"/>
      <c r="S53" s="38">
        <f>Q53/Q52</f>
        <v>1.2809230769230768</v>
      </c>
    </row>
    <row r="54" spans="1:19" x14ac:dyDescent="0.2">
      <c r="B54" s="14"/>
      <c r="C54" s="14"/>
      <c r="D54" s="14"/>
      <c r="E54" s="14"/>
      <c r="F54" s="14"/>
      <c r="G54" s="14"/>
      <c r="H54" s="14"/>
      <c r="I54" s="14"/>
      <c r="J54" s="14"/>
      <c r="K54" s="14"/>
      <c r="L54" s="14"/>
    </row>
    <row r="55" spans="1:19" s="2" customFormat="1" ht="25.5" customHeight="1" x14ac:dyDescent="0.2">
      <c r="A55" s="114" t="s">
        <v>97</v>
      </c>
      <c r="B55" s="10"/>
      <c r="C55" s="10"/>
      <c r="D55" s="10"/>
      <c r="E55" s="10"/>
      <c r="F55" s="10"/>
      <c r="G55" s="10"/>
      <c r="H55" s="10"/>
      <c r="I55" s="10"/>
      <c r="J55" s="10"/>
      <c r="K55" s="10"/>
      <c r="L55" s="10"/>
      <c r="M55" s="1"/>
      <c r="N55" s="1"/>
      <c r="O55" s="216" t="s">
        <v>84</v>
      </c>
      <c r="P55" s="216"/>
      <c r="Q55" s="216"/>
      <c r="R55" s="216"/>
      <c r="S55" s="42" t="s">
        <v>22</v>
      </c>
    </row>
    <row r="56" spans="1:19" x14ac:dyDescent="0.2">
      <c r="B56" s="14"/>
      <c r="C56" s="14"/>
      <c r="D56" s="14"/>
      <c r="E56" s="14"/>
      <c r="F56" s="14"/>
      <c r="G56" s="14"/>
      <c r="H56" s="14"/>
      <c r="I56" s="14"/>
      <c r="J56" s="14"/>
      <c r="K56" s="14"/>
      <c r="L56" s="14"/>
      <c r="O56" s="216" t="s">
        <v>85</v>
      </c>
      <c r="P56" s="216"/>
      <c r="Q56" s="216"/>
      <c r="R56" s="216"/>
      <c r="S56" s="43" t="str">
        <f>IF(S55&lt;50%,"SÍ","NO")</f>
        <v>NO</v>
      </c>
    </row>
    <row r="57" spans="1:19" ht="30" customHeight="1" x14ac:dyDescent="0.2">
      <c r="A57" s="115" t="s">
        <v>95</v>
      </c>
      <c r="B57" s="14"/>
      <c r="C57" s="14"/>
      <c r="D57" s="14"/>
      <c r="E57" s="14"/>
      <c r="F57" s="14"/>
      <c r="G57" s="14"/>
      <c r="H57" s="14"/>
      <c r="I57" s="14"/>
      <c r="J57" s="14"/>
      <c r="K57" s="14"/>
      <c r="L57" s="14"/>
    </row>
    <row r="58" spans="1:19" ht="30" customHeight="1" x14ac:dyDescent="0.2">
      <c r="A58" s="115" t="s">
        <v>96</v>
      </c>
      <c r="B58" s="114"/>
      <c r="C58" s="114"/>
      <c r="D58" s="114"/>
      <c r="E58" s="114"/>
      <c r="F58" s="114"/>
      <c r="G58" s="114"/>
      <c r="H58" s="114"/>
      <c r="I58" s="114"/>
      <c r="J58" s="114"/>
      <c r="K58" s="114"/>
      <c r="L58" s="114"/>
      <c r="M58" s="114"/>
      <c r="N58" s="114"/>
      <c r="O58" s="114"/>
      <c r="P58" s="114"/>
      <c r="Q58" s="114"/>
      <c r="R58" s="114"/>
      <c r="S58" s="114"/>
    </row>
    <row r="59" spans="1:19" ht="30" customHeight="1" x14ac:dyDescent="0.2">
      <c r="A59" s="113" t="s">
        <v>54</v>
      </c>
      <c r="B59" s="14"/>
      <c r="C59" s="14"/>
      <c r="D59" s="14"/>
      <c r="E59" s="14"/>
      <c r="F59" s="14"/>
      <c r="G59" s="14"/>
      <c r="H59" s="14"/>
      <c r="I59" s="14"/>
      <c r="J59" s="14"/>
      <c r="K59" s="14"/>
      <c r="L59" s="14"/>
    </row>
    <row r="60" spans="1:19" ht="15" x14ac:dyDescent="0.2">
      <c r="B60" s="116"/>
      <c r="C60" s="116"/>
      <c r="D60" s="116"/>
      <c r="E60" s="116"/>
      <c r="F60" s="116"/>
      <c r="G60" s="61">
        <f>(Q66-E66)/30</f>
        <v>7.1333333333333337</v>
      </c>
      <c r="H60" s="48" t="s">
        <v>55</v>
      </c>
      <c r="I60" s="14"/>
      <c r="J60" s="224" t="s">
        <v>77</v>
      </c>
      <c r="K60" s="224"/>
      <c r="L60" s="173">
        <v>2021</v>
      </c>
      <c r="M60" s="173"/>
      <c r="N60" s="173">
        <v>2022</v>
      </c>
      <c r="O60" s="173"/>
      <c r="P60" s="173">
        <v>2023</v>
      </c>
      <c r="Q60" s="173"/>
      <c r="R60" s="336" t="s">
        <v>5</v>
      </c>
      <c r="S60" s="337"/>
    </row>
    <row r="61" spans="1:19" ht="12.75" customHeight="1" x14ac:dyDescent="0.2">
      <c r="A61" s="119" t="s">
        <v>105</v>
      </c>
      <c r="B61" s="116"/>
      <c r="C61" s="116"/>
      <c r="D61" s="116"/>
      <c r="E61" s="116"/>
      <c r="F61" s="116"/>
      <c r="G61" s="62">
        <v>6</v>
      </c>
      <c r="H61" s="49" t="s">
        <v>55</v>
      </c>
      <c r="I61" s="14"/>
      <c r="J61" s="224"/>
      <c r="K61" s="224"/>
      <c r="L61" s="134">
        <f>G62</f>
        <v>65000000</v>
      </c>
      <c r="M61" s="134"/>
      <c r="N61" s="134">
        <v>0</v>
      </c>
      <c r="O61" s="134"/>
      <c r="P61" s="134">
        <v>0</v>
      </c>
      <c r="Q61" s="134"/>
      <c r="R61" s="334">
        <f>L61</f>
        <v>65000000</v>
      </c>
      <c r="S61" s="335"/>
    </row>
    <row r="62" spans="1:19" s="45" customFormat="1" ht="23.25" customHeight="1" x14ac:dyDescent="0.25">
      <c r="A62" s="112" t="s">
        <v>106</v>
      </c>
      <c r="B62" s="113"/>
      <c r="C62" s="113"/>
      <c r="D62" s="113"/>
      <c r="E62" s="113"/>
      <c r="F62" s="113"/>
      <c r="G62" s="155">
        <f>+Q51</f>
        <v>65000000</v>
      </c>
      <c r="H62" s="156"/>
      <c r="I62" s="14"/>
      <c r="J62" s="14"/>
      <c r="K62" s="14"/>
      <c r="L62" s="14"/>
      <c r="M62" s="1"/>
      <c r="N62" s="1"/>
      <c r="O62" s="1"/>
      <c r="P62" s="1"/>
      <c r="Q62" s="1"/>
      <c r="R62" s="1"/>
      <c r="S62" s="1"/>
    </row>
    <row r="63" spans="1:19" s="46" customFormat="1" ht="18.75" customHeight="1" x14ac:dyDescent="0.2">
      <c r="A63" s="117">
        <v>44237</v>
      </c>
      <c r="B63" s="1"/>
      <c r="C63" s="1"/>
      <c r="D63" s="1"/>
      <c r="E63" s="1"/>
      <c r="F63" s="1"/>
      <c r="G63" s="1"/>
      <c r="H63" s="1"/>
      <c r="I63" s="1"/>
      <c r="J63" s="1"/>
      <c r="K63" s="1"/>
      <c r="L63" s="1"/>
      <c r="M63" s="1"/>
      <c r="N63" s="1"/>
      <c r="O63" s="1"/>
      <c r="P63" s="1"/>
      <c r="Q63" s="1"/>
      <c r="R63" s="1"/>
      <c r="S63" s="1"/>
    </row>
    <row r="64" spans="1:19" x14ac:dyDescent="0.2">
      <c r="B64" s="120"/>
      <c r="C64" s="120"/>
      <c r="D64" s="120"/>
      <c r="E64" s="120"/>
      <c r="F64" s="120"/>
      <c r="G64" s="120"/>
      <c r="H64" s="120"/>
      <c r="I64" s="120"/>
      <c r="J64" s="120"/>
      <c r="K64" s="120"/>
      <c r="L64" s="120"/>
      <c r="M64" s="120"/>
      <c r="N64" s="120"/>
      <c r="O64" s="120"/>
      <c r="P64" s="120"/>
      <c r="Q64" s="120"/>
      <c r="R64" s="120"/>
      <c r="S64" s="121"/>
    </row>
    <row r="65" spans="1:19" s="2" customFormat="1" ht="25.5" customHeight="1" x14ac:dyDescent="0.25">
      <c r="A65" s="114" t="s">
        <v>98</v>
      </c>
      <c r="B65" s="112"/>
      <c r="C65" s="157" t="s">
        <v>104</v>
      </c>
      <c r="D65" s="157"/>
      <c r="E65" s="157" t="s">
        <v>86</v>
      </c>
      <c r="F65" s="157"/>
      <c r="G65" s="157" t="s">
        <v>87</v>
      </c>
      <c r="H65" s="157"/>
      <c r="I65" s="157" t="s">
        <v>91</v>
      </c>
      <c r="J65" s="157"/>
      <c r="K65" s="157" t="s">
        <v>107</v>
      </c>
      <c r="L65" s="157"/>
      <c r="M65" s="218" t="s">
        <v>88</v>
      </c>
      <c r="N65" s="218"/>
      <c r="O65" s="218" t="s">
        <v>89</v>
      </c>
      <c r="P65" s="218"/>
      <c r="Q65" s="220" t="s">
        <v>90</v>
      </c>
      <c r="R65" s="221"/>
      <c r="S65" s="222"/>
    </row>
    <row r="66" spans="1:19" ht="15" x14ac:dyDescent="0.2">
      <c r="B66" s="118"/>
      <c r="C66" s="169">
        <v>44287</v>
      </c>
      <c r="D66" s="170"/>
      <c r="E66" s="171">
        <v>44317</v>
      </c>
      <c r="F66" s="170"/>
      <c r="G66" s="171">
        <v>44317</v>
      </c>
      <c r="H66" s="170"/>
      <c r="I66" s="169">
        <v>44348</v>
      </c>
      <c r="J66" s="170"/>
      <c r="K66" s="169">
        <v>44348</v>
      </c>
      <c r="L66" s="170"/>
      <c r="M66" s="171">
        <v>44378</v>
      </c>
      <c r="N66" s="170"/>
      <c r="O66" s="169">
        <v>44440</v>
      </c>
      <c r="P66" s="170"/>
      <c r="Q66" s="223">
        <v>44531</v>
      </c>
      <c r="R66" s="332"/>
      <c r="S66" s="333"/>
    </row>
    <row r="67" spans="1:19" ht="15" customHeight="1" x14ac:dyDescent="0.2">
      <c r="A67" s="124" t="s">
        <v>68</v>
      </c>
      <c r="B67" s="14"/>
      <c r="C67" s="14"/>
      <c r="D67" s="14"/>
      <c r="E67" s="14"/>
      <c r="F67" s="14"/>
      <c r="G67" s="14"/>
      <c r="H67" s="14"/>
      <c r="I67" s="14"/>
      <c r="J67" s="14"/>
      <c r="K67" s="14"/>
      <c r="L67" s="14"/>
    </row>
    <row r="68" spans="1:19" ht="15" customHeight="1" x14ac:dyDescent="0.2">
      <c r="A68" s="124"/>
      <c r="B68" s="114"/>
      <c r="C68" s="114"/>
      <c r="D68" s="114"/>
      <c r="E68" s="114"/>
      <c r="F68" s="114"/>
      <c r="G68" s="114"/>
      <c r="H68" s="114"/>
      <c r="I68" s="114"/>
      <c r="J68" s="114"/>
      <c r="K68" s="114"/>
      <c r="L68" s="114"/>
      <c r="M68" s="114"/>
      <c r="N68" s="114"/>
      <c r="O68" s="114"/>
      <c r="P68" s="114"/>
      <c r="Q68" s="114"/>
      <c r="R68" s="114"/>
      <c r="S68" s="114"/>
    </row>
    <row r="69" spans="1:19" s="47" customFormat="1" ht="15" customHeight="1" x14ac:dyDescent="0.2">
      <c r="A69" s="123">
        <f>G62</f>
        <v>65000000</v>
      </c>
      <c r="B69" s="1"/>
      <c r="C69" s="1"/>
      <c r="D69" s="1"/>
      <c r="E69" s="1"/>
      <c r="F69" s="1"/>
      <c r="G69" s="1"/>
      <c r="H69" s="1"/>
      <c r="I69" s="1"/>
      <c r="J69" s="1"/>
      <c r="K69" s="1"/>
      <c r="L69" s="1"/>
      <c r="M69" s="1"/>
      <c r="N69" s="1"/>
      <c r="O69" s="1"/>
      <c r="P69" s="1"/>
      <c r="Q69" s="1"/>
      <c r="R69" s="1"/>
      <c r="S69" s="1"/>
    </row>
    <row r="70" spans="1:19" x14ac:dyDescent="0.2">
      <c r="B70" s="124"/>
      <c r="C70" s="147">
        <v>2021</v>
      </c>
      <c r="D70" s="148"/>
      <c r="E70" s="148"/>
      <c r="F70" s="148"/>
      <c r="G70" s="148"/>
      <c r="H70" s="148"/>
      <c r="I70" s="148"/>
      <c r="J70" s="148"/>
      <c r="K70" s="148"/>
      <c r="L70" s="148"/>
      <c r="M70" s="148"/>
      <c r="N70" s="148"/>
      <c r="O70" s="148"/>
      <c r="P70" s="149"/>
      <c r="Q70" s="172" t="s">
        <v>70</v>
      </c>
      <c r="R70" s="172"/>
      <c r="S70" s="172" t="s">
        <v>71</v>
      </c>
    </row>
    <row r="71" spans="1:19" ht="25.5" customHeight="1" x14ac:dyDescent="0.2">
      <c r="A71" s="125" t="s">
        <v>72</v>
      </c>
      <c r="B71" s="124"/>
      <c r="C71" s="50" t="s">
        <v>57</v>
      </c>
      <c r="D71" s="50" t="s">
        <v>58</v>
      </c>
      <c r="E71" s="50" t="s">
        <v>59</v>
      </c>
      <c r="F71" s="50" t="s">
        <v>60</v>
      </c>
      <c r="G71" s="50" t="s">
        <v>61</v>
      </c>
      <c r="H71" s="50" t="s">
        <v>62</v>
      </c>
      <c r="I71" s="50" t="s">
        <v>63</v>
      </c>
      <c r="J71" s="50" t="s">
        <v>69</v>
      </c>
      <c r="K71" s="50" t="s">
        <v>64</v>
      </c>
      <c r="L71" s="50" t="s">
        <v>65</v>
      </c>
      <c r="M71" s="152" t="s">
        <v>66</v>
      </c>
      <c r="N71" s="152"/>
      <c r="O71" s="152" t="s">
        <v>67</v>
      </c>
      <c r="P71" s="152"/>
      <c r="Q71" s="172"/>
      <c r="R71" s="172"/>
      <c r="S71" s="172"/>
    </row>
    <row r="72" spans="1:19" x14ac:dyDescent="0.2">
      <c r="A72" s="127">
        <v>1</v>
      </c>
      <c r="B72" s="123"/>
      <c r="C72" s="63">
        <v>0</v>
      </c>
      <c r="D72" s="63">
        <v>0</v>
      </c>
      <c r="E72" s="63">
        <v>0</v>
      </c>
      <c r="F72" s="63">
        <v>0</v>
      </c>
      <c r="G72" s="63">
        <v>0</v>
      </c>
      <c r="H72" s="63">
        <v>19500000</v>
      </c>
      <c r="I72" s="63">
        <v>0</v>
      </c>
      <c r="J72" s="63">
        <v>0</v>
      </c>
      <c r="K72" s="63">
        <v>0</v>
      </c>
      <c r="L72" s="63">
        <f>N75</f>
        <v>19500000</v>
      </c>
      <c r="M72" s="213">
        <v>0</v>
      </c>
      <c r="N72" s="214"/>
      <c r="O72" s="213">
        <v>26000000</v>
      </c>
      <c r="P72" s="214"/>
      <c r="Q72" s="212">
        <f>SUM(C72:P72)</f>
        <v>65000000</v>
      </c>
      <c r="R72" s="212"/>
      <c r="S72" s="63">
        <v>0</v>
      </c>
    </row>
    <row r="73" spans="1:19" x14ac:dyDescent="0.2">
      <c r="A73" s="127">
        <v>2</v>
      </c>
      <c r="B73" s="14"/>
      <c r="C73" s="14"/>
      <c r="D73" s="14"/>
      <c r="E73" s="14"/>
      <c r="F73" s="14"/>
      <c r="G73" s="14"/>
      <c r="H73" s="14"/>
      <c r="I73" s="14"/>
      <c r="J73" s="14"/>
      <c r="K73" s="14"/>
      <c r="L73" s="14"/>
    </row>
    <row r="74" spans="1:19" ht="15" x14ac:dyDescent="0.2">
      <c r="A74" s="127">
        <v>3</v>
      </c>
      <c r="B74" s="125"/>
      <c r="C74" s="166" t="s">
        <v>73</v>
      </c>
      <c r="D74" s="166"/>
      <c r="E74" s="166"/>
      <c r="F74" s="166"/>
      <c r="G74" s="166"/>
      <c r="H74" s="167" t="s">
        <v>75</v>
      </c>
      <c r="I74" s="167"/>
      <c r="J74" s="167" t="s">
        <v>92</v>
      </c>
      <c r="K74" s="167"/>
      <c r="L74" s="168" t="s">
        <v>74</v>
      </c>
      <c r="M74" s="168"/>
      <c r="N74" s="168" t="s">
        <v>54</v>
      </c>
      <c r="O74" s="168"/>
    </row>
    <row r="75" spans="1:19" ht="15.75" x14ac:dyDescent="0.25">
      <c r="A75" s="122"/>
      <c r="B75" s="128"/>
      <c r="C75" s="161" t="s">
        <v>218</v>
      </c>
      <c r="D75" s="162"/>
      <c r="E75" s="162"/>
      <c r="F75" s="162"/>
      <c r="G75" s="163"/>
      <c r="H75" s="69">
        <v>0.3</v>
      </c>
      <c r="I75" s="67"/>
      <c r="J75" s="68">
        <v>0.3</v>
      </c>
      <c r="K75" s="67"/>
      <c r="L75" s="135">
        <v>44348</v>
      </c>
      <c r="M75" s="136"/>
      <c r="N75" s="133">
        <f>G62*0.3</f>
        <v>19500000</v>
      </c>
      <c r="O75" s="133"/>
    </row>
    <row r="76" spans="1:19" ht="15.75" x14ac:dyDescent="0.25">
      <c r="B76" s="128"/>
      <c r="C76" s="161" t="s">
        <v>219</v>
      </c>
      <c r="D76" s="162"/>
      <c r="E76" s="162"/>
      <c r="F76" s="162"/>
      <c r="G76" s="163"/>
      <c r="H76" s="69">
        <v>0.3</v>
      </c>
      <c r="I76" s="67"/>
      <c r="J76" s="68">
        <f>+H76+J75</f>
        <v>0.6</v>
      </c>
      <c r="K76" s="67"/>
      <c r="L76" s="135">
        <v>44470</v>
      </c>
      <c r="M76" s="136"/>
      <c r="N76" s="133">
        <v>19500000</v>
      </c>
      <c r="O76" s="133"/>
    </row>
    <row r="77" spans="1:19" ht="15.75" x14ac:dyDescent="0.25">
      <c r="B77" s="128"/>
      <c r="C77" s="161" t="s">
        <v>220</v>
      </c>
      <c r="D77" s="162"/>
      <c r="E77" s="162"/>
      <c r="F77" s="162"/>
      <c r="G77" s="163"/>
      <c r="H77" s="69">
        <v>0.4</v>
      </c>
      <c r="I77" s="126"/>
      <c r="J77" s="68">
        <v>1</v>
      </c>
      <c r="K77" s="126"/>
      <c r="L77" s="135">
        <v>44531</v>
      </c>
      <c r="M77" s="136"/>
      <c r="N77" s="133">
        <v>26000000</v>
      </c>
      <c r="O77" s="133"/>
    </row>
    <row r="78" spans="1:19" ht="15" x14ac:dyDescent="0.25">
      <c r="B78" s="122"/>
      <c r="C78" s="153"/>
      <c r="D78" s="153"/>
      <c r="E78" s="153"/>
      <c r="F78" s="153"/>
      <c r="G78" s="153"/>
      <c r="H78" s="137"/>
      <c r="I78" s="138"/>
      <c r="J78" s="137"/>
      <c r="K78" s="138"/>
      <c r="L78" s="139" t="s">
        <v>5</v>
      </c>
      <c r="M78" s="140"/>
      <c r="N78" s="141">
        <f>SUM(N75:N77)</f>
        <v>65000000</v>
      </c>
      <c r="O78" s="140"/>
    </row>
    <row r="79" spans="1:19" x14ac:dyDescent="0.2">
      <c r="B79" s="14"/>
      <c r="C79" s="14"/>
      <c r="D79" s="14"/>
      <c r="E79" s="14"/>
      <c r="F79" s="14"/>
      <c r="G79" s="14"/>
      <c r="H79" s="14"/>
      <c r="I79" s="14"/>
      <c r="J79" s="14"/>
      <c r="K79" s="14"/>
      <c r="L79" s="14"/>
    </row>
    <row r="80" spans="1:19" x14ac:dyDescent="0.2">
      <c r="B80" s="14"/>
      <c r="C80" s="14"/>
      <c r="D80" s="14"/>
      <c r="E80" s="14"/>
      <c r="F80" s="14"/>
      <c r="G80" s="14"/>
      <c r="H80" s="14"/>
      <c r="I80" s="14"/>
      <c r="J80" s="14"/>
      <c r="K80" s="14"/>
      <c r="L80" s="14"/>
    </row>
    <row r="81" spans="2:16" x14ac:dyDescent="0.2">
      <c r="B81" s="14"/>
      <c r="C81" s="14"/>
      <c r="D81" s="14"/>
      <c r="E81" s="14"/>
      <c r="F81" s="14"/>
      <c r="G81" s="14"/>
      <c r="H81" s="14"/>
      <c r="I81" s="14"/>
      <c r="J81" s="14"/>
      <c r="K81" s="14"/>
      <c r="L81" s="14"/>
    </row>
    <row r="82" spans="2:16" x14ac:dyDescent="0.2">
      <c r="B82" s="14"/>
      <c r="C82" s="14"/>
      <c r="D82" s="14"/>
      <c r="E82" s="14"/>
      <c r="F82" s="14"/>
      <c r="G82" s="14"/>
      <c r="H82" s="14"/>
      <c r="I82" s="14"/>
      <c r="J82" s="14"/>
      <c r="K82" s="14"/>
      <c r="L82" s="14"/>
    </row>
    <row r="83" spans="2:16" x14ac:dyDescent="0.2">
      <c r="B83" s="14"/>
      <c r="C83" s="14"/>
      <c r="D83" s="14"/>
      <c r="E83" s="14"/>
      <c r="F83" s="14"/>
      <c r="G83" s="14"/>
      <c r="H83" s="14"/>
      <c r="I83" s="14"/>
      <c r="J83" s="14"/>
      <c r="K83" s="14"/>
      <c r="L83" s="14"/>
    </row>
    <row r="84" spans="2:16" x14ac:dyDescent="0.2">
      <c r="B84" s="14"/>
      <c r="C84" s="14"/>
      <c r="D84" s="14"/>
      <c r="E84" s="14"/>
      <c r="F84" s="14"/>
      <c r="G84" s="14"/>
      <c r="H84" s="14"/>
      <c r="I84" s="14"/>
      <c r="J84" s="14"/>
      <c r="K84" s="14"/>
      <c r="L84" s="14"/>
    </row>
    <row r="91" spans="2:16" x14ac:dyDescent="0.2">
      <c r="M91" s="6"/>
      <c r="N91" s="6"/>
      <c r="O91" s="6"/>
    </row>
    <row r="92" spans="2:16" x14ac:dyDescent="0.2">
      <c r="M92" s="11"/>
      <c r="N92" s="11"/>
      <c r="O92" s="11"/>
      <c r="P92" s="11"/>
    </row>
    <row r="93" spans="2:16" x14ac:dyDescent="0.2">
      <c r="E93" s="215" t="s">
        <v>212</v>
      </c>
      <c r="F93" s="215"/>
      <c r="G93" s="215"/>
      <c r="H93" s="215"/>
      <c r="M93" s="215" t="s">
        <v>213</v>
      </c>
      <c r="N93" s="215"/>
      <c r="O93" s="215"/>
      <c r="P93" s="215"/>
    </row>
    <row r="94" spans="2:16" x14ac:dyDescent="0.2">
      <c r="E94" s="154" t="s">
        <v>29</v>
      </c>
      <c r="F94" s="154"/>
      <c r="G94" s="154"/>
      <c r="H94" s="154"/>
      <c r="M94" s="154" t="s">
        <v>221</v>
      </c>
      <c r="N94" s="154"/>
      <c r="O94" s="154"/>
      <c r="P94" s="154"/>
    </row>
    <row r="95" spans="2:16" x14ac:dyDescent="0.2">
      <c r="E95" s="154" t="s">
        <v>113</v>
      </c>
      <c r="F95" s="154"/>
      <c r="G95" s="154"/>
      <c r="H95" s="154"/>
      <c r="M95" s="154" t="s">
        <v>29</v>
      </c>
      <c r="N95" s="154"/>
      <c r="O95" s="154"/>
      <c r="P95" s="154"/>
    </row>
    <row r="96" spans="2:16" x14ac:dyDescent="0.2">
      <c r="M96" s="142" t="s">
        <v>114</v>
      </c>
      <c r="N96" s="142"/>
      <c r="O96" s="142"/>
      <c r="P96" s="142"/>
    </row>
    <row r="97" spans="2:19" ht="13.5" thickBot="1" x14ac:dyDescent="0.25">
      <c r="B97" s="9"/>
      <c r="C97" s="9"/>
      <c r="D97" s="9"/>
      <c r="E97" s="9"/>
      <c r="F97" s="9"/>
      <c r="G97" s="9"/>
      <c r="H97" s="9"/>
      <c r="I97" s="9"/>
      <c r="J97" s="9"/>
      <c r="K97" s="9"/>
      <c r="L97" s="9"/>
      <c r="M97" s="9"/>
      <c r="N97" s="9"/>
      <c r="O97" s="9"/>
      <c r="P97" s="9"/>
      <c r="Q97" s="9"/>
      <c r="R97" s="9"/>
      <c r="S97" s="9"/>
    </row>
    <row r="98" spans="2:19" ht="13.5" thickTop="1" x14ac:dyDescent="0.2"/>
    <row r="100" spans="2:19" ht="26.25" customHeight="1" x14ac:dyDescent="0.2">
      <c r="B100" s="143" t="s">
        <v>18</v>
      </c>
      <c r="C100" s="143"/>
      <c r="D100" s="143"/>
      <c r="E100" s="143"/>
      <c r="F100" s="143"/>
      <c r="G100" s="143"/>
      <c r="H100" s="143"/>
      <c r="I100" s="143"/>
      <c r="J100" s="143"/>
      <c r="K100" s="143"/>
      <c r="L100" s="143"/>
      <c r="M100" s="143"/>
      <c r="N100" s="143"/>
      <c r="O100" s="143"/>
      <c r="P100" s="143"/>
      <c r="Q100" s="143"/>
      <c r="R100" s="143"/>
      <c r="S100" s="143"/>
    </row>
    <row r="102" spans="2:19" x14ac:dyDescent="0.2">
      <c r="B102" s="152" t="s">
        <v>12</v>
      </c>
      <c r="C102" s="152"/>
      <c r="D102" s="152"/>
      <c r="E102" s="147" t="s">
        <v>13</v>
      </c>
      <c r="F102" s="149"/>
      <c r="G102" s="147" t="s">
        <v>76</v>
      </c>
      <c r="H102" s="148"/>
      <c r="I102" s="148"/>
      <c r="J102" s="148"/>
      <c r="K102" s="148"/>
      <c r="L102" s="149"/>
    </row>
    <row r="103" spans="2:19" x14ac:dyDescent="0.2">
      <c r="B103" s="153"/>
      <c r="C103" s="153"/>
      <c r="D103" s="153"/>
      <c r="E103" s="150"/>
      <c r="F103" s="151"/>
      <c r="G103" s="144"/>
      <c r="H103" s="145"/>
      <c r="I103" s="145"/>
      <c r="J103" s="145"/>
      <c r="K103" s="145"/>
      <c r="L103" s="146"/>
    </row>
    <row r="111" spans="2:19" x14ac:dyDescent="0.2">
      <c r="M111" s="11"/>
      <c r="N111" s="11"/>
      <c r="O111" s="11"/>
      <c r="P111" s="11"/>
    </row>
    <row r="112" spans="2:19" x14ac:dyDescent="0.2">
      <c r="M112" s="215" t="s">
        <v>214</v>
      </c>
      <c r="N112" s="215"/>
      <c r="O112" s="215"/>
      <c r="P112" s="215"/>
    </row>
    <row r="113" spans="13:16" x14ac:dyDescent="0.2">
      <c r="M113" s="154" t="s">
        <v>126</v>
      </c>
      <c r="N113" s="154"/>
      <c r="O113" s="154"/>
      <c r="P113" s="154"/>
    </row>
    <row r="114" spans="13:16" x14ac:dyDescent="0.2">
      <c r="M114" s="154"/>
      <c r="N114" s="154"/>
      <c r="O114" s="154"/>
      <c r="P114" s="154"/>
    </row>
    <row r="133" spans="1:19" x14ac:dyDescent="0.2">
      <c r="A133" s="114" t="s">
        <v>26</v>
      </c>
    </row>
    <row r="136" spans="1:19" x14ac:dyDescent="0.2">
      <c r="B136" s="114"/>
      <c r="C136" s="114"/>
      <c r="D136" s="114"/>
      <c r="E136" s="114"/>
      <c r="F136" s="114"/>
      <c r="G136" s="114"/>
      <c r="H136" s="114"/>
      <c r="I136" s="114"/>
      <c r="J136" s="114"/>
      <c r="K136" s="114"/>
      <c r="L136" s="114"/>
      <c r="M136" s="114"/>
      <c r="N136" s="114"/>
      <c r="O136" s="114"/>
      <c r="P136" s="114"/>
      <c r="Q136" s="114"/>
      <c r="R136" s="114"/>
      <c r="S136" s="114"/>
    </row>
    <row r="138" spans="1:19" x14ac:dyDescent="0.2">
      <c r="B138" s="219" t="s">
        <v>20</v>
      </c>
      <c r="C138" s="219"/>
      <c r="D138" s="219"/>
      <c r="E138" s="196">
        <f>N78</f>
        <v>65000000</v>
      </c>
      <c r="F138" s="197"/>
      <c r="G138" s="197"/>
      <c r="H138" s="198"/>
      <c r="J138" s="17" t="s">
        <v>7</v>
      </c>
      <c r="K138" s="153"/>
      <c r="L138" s="153"/>
      <c r="M138" s="153"/>
      <c r="N138" s="153"/>
    </row>
    <row r="139" spans="1:19" x14ac:dyDescent="0.2">
      <c r="B139" s="219"/>
      <c r="C139" s="219"/>
      <c r="D139" s="219"/>
      <c r="E139" s="199"/>
      <c r="F139" s="200"/>
      <c r="G139" s="200"/>
      <c r="H139" s="201"/>
      <c r="K139" s="1" t="s">
        <v>210</v>
      </c>
    </row>
    <row r="141" spans="1:19" x14ac:dyDescent="0.2">
      <c r="B141" s="1" t="s">
        <v>15</v>
      </c>
    </row>
    <row r="143" spans="1:19" x14ac:dyDescent="0.2">
      <c r="C143" s="179" t="s">
        <v>9</v>
      </c>
      <c r="D143" s="179"/>
      <c r="E143" s="179" t="s">
        <v>10</v>
      </c>
      <c r="F143" s="179"/>
      <c r="G143" s="179">
        <v>2021</v>
      </c>
      <c r="H143" s="179"/>
      <c r="I143" s="179">
        <v>2022</v>
      </c>
      <c r="J143" s="179"/>
      <c r="K143" s="179">
        <v>2023</v>
      </c>
      <c r="L143" s="179"/>
      <c r="M143" s="179" t="s">
        <v>5</v>
      </c>
      <c r="N143" s="179"/>
    </row>
    <row r="144" spans="1:19" x14ac:dyDescent="0.2">
      <c r="C144" s="180" t="s">
        <v>11</v>
      </c>
      <c r="D144" s="180"/>
      <c r="E144" s="207" t="s">
        <v>19</v>
      </c>
      <c r="F144" s="207"/>
      <c r="G144" s="208">
        <f>E138</f>
        <v>65000000</v>
      </c>
      <c r="H144" s="208"/>
      <c r="I144" s="208">
        <v>0</v>
      </c>
      <c r="J144" s="208"/>
      <c r="K144" s="208">
        <v>0</v>
      </c>
      <c r="L144" s="208"/>
      <c r="M144" s="208">
        <f>SUM(G144:L144)</f>
        <v>65000000</v>
      </c>
      <c r="N144" s="208"/>
    </row>
    <row r="145" spans="3:14" x14ac:dyDescent="0.2">
      <c r="C145" s="209" t="s">
        <v>5</v>
      </c>
      <c r="D145" s="210"/>
      <c r="E145" s="210"/>
      <c r="F145" s="211"/>
      <c r="G145" s="205">
        <f>SUM(G144)</f>
        <v>65000000</v>
      </c>
      <c r="H145" s="205"/>
      <c r="I145" s="205">
        <f>SUM(I144)</f>
        <v>0</v>
      </c>
      <c r="J145" s="205"/>
      <c r="K145" s="205">
        <f>SUM(K144)</f>
        <v>0</v>
      </c>
      <c r="L145" s="205"/>
      <c r="M145" s="206">
        <f>SUM(M144)</f>
        <v>65000000</v>
      </c>
      <c r="N145" s="206"/>
    </row>
    <row r="147" spans="3:14" x14ac:dyDescent="0.2">
      <c r="C147" s="129" t="s">
        <v>14</v>
      </c>
      <c r="D147" s="129"/>
      <c r="E147" s="129"/>
      <c r="F147" s="129"/>
      <c r="G147" s="130" t="s">
        <v>211</v>
      </c>
      <c r="H147" s="130"/>
      <c r="I147" s="130"/>
      <c r="J147" s="130"/>
      <c r="K147" s="130"/>
      <c r="L147" s="130"/>
      <c r="M147" s="130"/>
      <c r="N147" s="130"/>
    </row>
    <row r="153" spans="3:14" x14ac:dyDescent="0.2">
      <c r="I153" s="134"/>
      <c r="J153" s="134"/>
      <c r="K153" s="134"/>
      <c r="L153" s="134"/>
    </row>
  </sheetData>
  <mergeCells count="172">
    <mergeCell ref="N49:O49"/>
    <mergeCell ref="Q49:R49"/>
    <mergeCell ref="E14:S14"/>
    <mergeCell ref="B14:D14"/>
    <mergeCell ref="B16:D16"/>
    <mergeCell ref="E16:S16"/>
    <mergeCell ref="I25:S39"/>
    <mergeCell ref="I40:S40"/>
    <mergeCell ref="E25:H25"/>
    <mergeCell ref="E28:H28"/>
    <mergeCell ref="E29:H29"/>
    <mergeCell ref="E31:H31"/>
    <mergeCell ref="E32:H32"/>
    <mergeCell ref="E33:H33"/>
    <mergeCell ref="E34:H34"/>
    <mergeCell ref="E35:H35"/>
    <mergeCell ref="E36:H36"/>
    <mergeCell ref="E37:H37"/>
    <mergeCell ref="B21:G21"/>
    <mergeCell ref="B34:D40"/>
    <mergeCell ref="E38:H38"/>
    <mergeCell ref="B30:D30"/>
    <mergeCell ref="E30:H30"/>
    <mergeCell ref="B33:D33"/>
    <mergeCell ref="L20:M20"/>
    <mergeCell ref="D20:E20"/>
    <mergeCell ref="O72:P72"/>
    <mergeCell ref="E65:F65"/>
    <mergeCell ref="O56:R56"/>
    <mergeCell ref="D48:E48"/>
    <mergeCell ref="F48:H48"/>
    <mergeCell ref="N48:O48"/>
    <mergeCell ref="Q48:R48"/>
    <mergeCell ref="D49:E49"/>
    <mergeCell ref="F49:H49"/>
    <mergeCell ref="J60:K61"/>
    <mergeCell ref="L60:M60"/>
    <mergeCell ref="N60:O60"/>
    <mergeCell ref="P60:Q60"/>
    <mergeCell ref="L61:M61"/>
    <mergeCell ref="N61:O61"/>
    <mergeCell ref="P61:Q61"/>
    <mergeCell ref="B25:D25"/>
    <mergeCell ref="N46:O46"/>
    <mergeCell ref="D52:E52"/>
    <mergeCell ref="D50:E50"/>
    <mergeCell ref="F46:H46"/>
    <mergeCell ref="B44:C44"/>
    <mergeCell ref="B31:D31"/>
    <mergeCell ref="B32:D32"/>
    <mergeCell ref="B27:D27"/>
    <mergeCell ref="E27:H27"/>
    <mergeCell ref="B26:D26"/>
    <mergeCell ref="E26:H26"/>
    <mergeCell ref="B28:D28"/>
    <mergeCell ref="B29:D29"/>
    <mergeCell ref="E39:H39"/>
    <mergeCell ref="E40:H40"/>
    <mergeCell ref="N51:O51"/>
    <mergeCell ref="B138:D139"/>
    <mergeCell ref="G144:H144"/>
    <mergeCell ref="G143:H143"/>
    <mergeCell ref="K138:N138"/>
    <mergeCell ref="M71:N71"/>
    <mergeCell ref="M112:P112"/>
    <mergeCell ref="K143:L143"/>
    <mergeCell ref="M113:P113"/>
    <mergeCell ref="M114:P114"/>
    <mergeCell ref="M95:P95"/>
    <mergeCell ref="C78:G78"/>
    <mergeCell ref="H78:I78"/>
    <mergeCell ref="C70:P70"/>
    <mergeCell ref="C66:D66"/>
    <mergeCell ref="E66:F66"/>
    <mergeCell ref="G66:H66"/>
    <mergeCell ref="O66:P66"/>
    <mergeCell ref="S70:S71"/>
    <mergeCell ref="Q72:R72"/>
    <mergeCell ref="M72:N72"/>
    <mergeCell ref="G65:H65"/>
    <mergeCell ref="M94:P94"/>
    <mergeCell ref="M93:P93"/>
    <mergeCell ref="E94:H94"/>
    <mergeCell ref="E93:H93"/>
    <mergeCell ref="I66:J66"/>
    <mergeCell ref="N74:O74"/>
    <mergeCell ref="I65:J65"/>
    <mergeCell ref="K65:L65"/>
    <mergeCell ref="M65:N65"/>
    <mergeCell ref="O65:P65"/>
    <mergeCell ref="Q65:S65"/>
    <mergeCell ref="Q66:S66"/>
    <mergeCell ref="C77:G77"/>
    <mergeCell ref="L77:M77"/>
    <mergeCell ref="N77:O77"/>
    <mergeCell ref="G145:H145"/>
    <mergeCell ref="K145:L145"/>
    <mergeCell ref="I145:J145"/>
    <mergeCell ref="M145:N145"/>
    <mergeCell ref="E144:F144"/>
    <mergeCell ref="I143:J143"/>
    <mergeCell ref="M143:N143"/>
    <mergeCell ref="M144:N144"/>
    <mergeCell ref="I144:J144"/>
    <mergeCell ref="C145:F145"/>
    <mergeCell ref="K144:L144"/>
    <mergeCell ref="B2:C5"/>
    <mergeCell ref="R5:S5"/>
    <mergeCell ref="F52:G52"/>
    <mergeCell ref="C143:D143"/>
    <mergeCell ref="C144:D144"/>
    <mergeCell ref="B42:S42"/>
    <mergeCell ref="Q51:R51"/>
    <mergeCell ref="H52:P52"/>
    <mergeCell ref="H53:P53"/>
    <mergeCell ref="R2:S2"/>
    <mergeCell ref="R3:S3"/>
    <mergeCell ref="R4:S4"/>
    <mergeCell ref="N20:O20"/>
    <mergeCell ref="A12:S12"/>
    <mergeCell ref="A18:S18"/>
    <mergeCell ref="A23:S23"/>
    <mergeCell ref="B10:S10"/>
    <mergeCell ref="E138:H139"/>
    <mergeCell ref="Q52:R52"/>
    <mergeCell ref="Q53:R53"/>
    <mergeCell ref="F53:G53"/>
    <mergeCell ref="B20:C20"/>
    <mergeCell ref="E143:F143"/>
    <mergeCell ref="D46:E46"/>
    <mergeCell ref="G62:H62"/>
    <mergeCell ref="C65:D65"/>
    <mergeCell ref="Q50:R50"/>
    <mergeCell ref="D51:E51"/>
    <mergeCell ref="Q46:R46"/>
    <mergeCell ref="C75:G75"/>
    <mergeCell ref="C76:G76"/>
    <mergeCell ref="F51:H51"/>
    <mergeCell ref="C74:G74"/>
    <mergeCell ref="H74:I74"/>
    <mergeCell ref="J74:K74"/>
    <mergeCell ref="L74:M74"/>
    <mergeCell ref="K66:L66"/>
    <mergeCell ref="M66:N66"/>
    <mergeCell ref="O71:P71"/>
    <mergeCell ref="Q70:R71"/>
    <mergeCell ref="R60:S60"/>
    <mergeCell ref="R61:S61"/>
    <mergeCell ref="O55:R55"/>
    <mergeCell ref="D53:E53"/>
    <mergeCell ref="C147:F147"/>
    <mergeCell ref="G147:N147"/>
    <mergeCell ref="F50:H50"/>
    <mergeCell ref="N50:O50"/>
    <mergeCell ref="N75:O75"/>
    <mergeCell ref="N76:O76"/>
    <mergeCell ref="I153:J153"/>
    <mergeCell ref="K153:L153"/>
    <mergeCell ref="L75:M75"/>
    <mergeCell ref="L76:M76"/>
    <mergeCell ref="J78:K78"/>
    <mergeCell ref="L78:M78"/>
    <mergeCell ref="N78:O78"/>
    <mergeCell ref="M96:P96"/>
    <mergeCell ref="B100:S100"/>
    <mergeCell ref="G103:L103"/>
    <mergeCell ref="G102:L102"/>
    <mergeCell ref="E103:F103"/>
    <mergeCell ref="E102:F102"/>
    <mergeCell ref="B102:D102"/>
    <mergeCell ref="B103:D103"/>
    <mergeCell ref="E95:H95"/>
  </mergeCells>
  <dataValidations count="9">
    <dataValidation type="list" allowBlank="1" showInputMessage="1" showErrorMessage="1" sqref="L140 C144:C145 E144:F144 K138 J140 N21:O22">
      <formula1>#REF!</formula1>
    </dataValidation>
    <dataValidation type="list" allowBlank="1" showInputMessage="1" showErrorMessage="1" sqref="R2:S2">
      <formula1>"ARICA Y PARINACOTA,TARAPACÁ,ANTOFAGASTA,ATACAMA,COQUIMBO,VALPARAÍSO,O'HIGGINS,MAULE,ÑUBLE,BIOB{IO,LA ARAUCANÍA,LOS RÍOS,LOS LAGOS,AYSÉN,MAGALLANES,METROPOLITANA"</formula1>
    </dataValidation>
    <dataValidation type="list" allowBlank="1" showInputMessage="1" showErrorMessage="1" sqref="N20:O20">
      <formula1>"RADICACIÓN CON PROYECTO HABITACIONAL,RADICACIÓN CON URBANIZACIÓN,RELOCALIZACIÓN"</formula1>
    </dataValidation>
    <dataValidation type="list" allowBlank="1" showInputMessage="1" showErrorMessage="1" sqref="E27:H27">
      <formula1>"EJECUCIÓN DIRECTA SERVIU,CONVENIO DE TRANSFERENCIA,CONVENIO INSTITUCIONES PRIVADAS SIN FINES LUCRO"</formula1>
    </dataValidation>
    <dataValidation type="list" allowBlank="1" showInputMessage="1" showErrorMessage="1" sqref="E28:H28 E30:H30">
      <formula1>"SÍ,NO"</formula1>
    </dataValidation>
    <dataValidation type="list" allowBlank="1" showInputMessage="1" showErrorMessage="1" sqref="E29:H29">
      <formula1>"POR APROBAR,APROBADO SIN ACTA,APROBADO CON ACTA"</formula1>
    </dataValidation>
    <dataValidation type="list" allowBlank="1" showInputMessage="1" showErrorMessage="1" sqref="E31:H31">
      <formula1>"ESTUDIO PREVIOS,ADQUISICIÓN TERRENO,HABITACIONAL,URBANIZACIÓN,RECUPERACIÓN,ACCIONES DE CIERRE,PLAN PREVENCIÓN"</formula1>
    </dataValidation>
    <dataValidation type="list" allowBlank="1" showInputMessage="1" showErrorMessage="1" sqref="E32:H32">
      <formula1>"TERRENO,ESTUDIOS PREVIOS,DISEÑO,OBRAS"</formula1>
    </dataValidation>
    <dataValidation type="list" allowBlank="1" showInputMessage="1" showErrorMessage="1" sqref="L51 L48:L49">
      <formula1>"PROYECTADO,DISEÑO,EJECUCIÓN,PARALIZADO,TERMINADO,ENTREGADO,NO APLICADO,APLICADO"</formula1>
    </dataValidation>
  </dataValidations>
  <pageMargins left="0.23622047244094491" right="0.23622047244094491" top="0.74803149606299213" bottom="0.74803149606299213" header="0.31496062992125984" footer="0.31496062992125984"/>
  <pageSetup paperSize="14" scale="50" fitToHeight="0" orientation="portrait" r:id="rId1"/>
  <headerFooter differentFirst="1">
    <oddHeader xml:space="preserve">&amp;R&amp;8                         .       </oddHeader>
    <oddFooter>&amp;RPágina &amp;P de &amp;N</oddFooter>
    <firstFooter>&amp;RPágina &amp;P de &amp;N</first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7"/>
  <sheetViews>
    <sheetView topLeftCell="A4" workbookViewId="0">
      <selection activeCell="I35" sqref="I35:K35"/>
    </sheetView>
  </sheetViews>
  <sheetFormatPr baseColWidth="10" defaultRowHeight="15" x14ac:dyDescent="0.25"/>
  <cols>
    <col min="1" max="1" width="7.85546875" customWidth="1"/>
    <col min="3" max="3" width="17.5703125" customWidth="1"/>
    <col min="4" max="4" width="7.140625" customWidth="1"/>
    <col min="6" max="6" width="16.140625" customWidth="1"/>
    <col min="7" max="7" width="0" hidden="1" customWidth="1"/>
    <col min="8" max="8" width="7.5703125" customWidth="1"/>
    <col min="9" max="9" width="7" customWidth="1"/>
    <col min="10" max="10" width="9.5703125" bestFit="1" customWidth="1"/>
    <col min="11" max="11" width="10.28515625" bestFit="1" customWidth="1"/>
    <col min="12" max="12" width="18.7109375" customWidth="1"/>
  </cols>
  <sheetData>
    <row r="1" spans="1:12" ht="16.5" thickBot="1" x14ac:dyDescent="0.3">
      <c r="A1" s="65" t="s">
        <v>103</v>
      </c>
    </row>
    <row r="2" spans="1:12" ht="31.5" customHeight="1" thickBot="1" x14ac:dyDescent="0.3">
      <c r="A2" s="295" t="str">
        <f>FICHA!B10</f>
        <v>"BARRIO TRANSITORIO CAMPAMENTO EL ESFUERZO, COMUNA DE BULNES"</v>
      </c>
      <c r="B2" s="296"/>
      <c r="C2" s="296"/>
      <c r="D2" s="296"/>
      <c r="E2" s="296"/>
      <c r="F2" s="296"/>
      <c r="G2" s="296"/>
      <c r="H2" s="296"/>
      <c r="I2" s="296"/>
      <c r="J2" s="296"/>
      <c r="K2" s="296"/>
      <c r="L2" s="297"/>
    </row>
    <row r="3" spans="1:12" ht="15.75" thickBot="1" x14ac:dyDescent="0.3">
      <c r="K3" s="108" t="s">
        <v>176</v>
      </c>
      <c r="L3" s="109">
        <v>29458</v>
      </c>
    </row>
    <row r="4" spans="1:12" ht="47.25" customHeight="1" thickBot="1" x14ac:dyDescent="0.3">
      <c r="A4" s="90" t="s">
        <v>23</v>
      </c>
      <c r="B4" s="298" t="s">
        <v>99</v>
      </c>
      <c r="C4" s="299"/>
      <c r="D4" s="299"/>
      <c r="E4" s="299"/>
      <c r="F4" s="300"/>
      <c r="G4" s="91"/>
      <c r="H4" s="92" t="s">
        <v>172</v>
      </c>
      <c r="I4" s="92" t="s">
        <v>173</v>
      </c>
      <c r="J4" s="93" t="s">
        <v>175</v>
      </c>
      <c r="K4" s="92" t="s">
        <v>174</v>
      </c>
      <c r="L4" s="94" t="s">
        <v>177</v>
      </c>
    </row>
    <row r="5" spans="1:12" ht="15" customHeight="1" x14ac:dyDescent="0.25">
      <c r="A5" s="95" t="s">
        <v>188</v>
      </c>
      <c r="B5" s="292" t="s">
        <v>189</v>
      </c>
      <c r="C5" s="293"/>
      <c r="D5" s="293"/>
      <c r="E5" s="293"/>
      <c r="F5" s="294"/>
      <c r="G5" s="89"/>
      <c r="H5" s="89"/>
      <c r="I5" s="89"/>
      <c r="J5" s="89"/>
      <c r="K5" s="89"/>
      <c r="L5" s="96"/>
    </row>
    <row r="6" spans="1:12" ht="15" customHeight="1" x14ac:dyDescent="0.25">
      <c r="A6" s="97" t="s">
        <v>100</v>
      </c>
      <c r="B6" s="278" t="s">
        <v>202</v>
      </c>
      <c r="C6" s="278"/>
      <c r="D6" s="278"/>
      <c r="E6" s="278"/>
      <c r="F6" s="278"/>
      <c r="G6" s="278"/>
      <c r="H6" s="73" t="s">
        <v>171</v>
      </c>
      <c r="I6" s="74">
        <v>1</v>
      </c>
      <c r="J6" s="83">
        <v>0.5</v>
      </c>
      <c r="K6" s="83">
        <f>J6</f>
        <v>0.5</v>
      </c>
      <c r="L6" s="98">
        <f>K6*L3</f>
        <v>14729</v>
      </c>
    </row>
    <row r="7" spans="1:12" ht="15" customHeight="1" x14ac:dyDescent="0.25">
      <c r="A7" s="97" t="s">
        <v>101</v>
      </c>
      <c r="B7" s="278" t="s">
        <v>203</v>
      </c>
      <c r="C7" s="278"/>
      <c r="D7" s="278"/>
      <c r="E7" s="278"/>
      <c r="F7" s="278"/>
      <c r="G7" s="278"/>
      <c r="H7" s="73" t="s">
        <v>171</v>
      </c>
      <c r="I7" s="74">
        <v>0</v>
      </c>
      <c r="J7" s="83">
        <v>0</v>
      </c>
      <c r="K7" s="83">
        <f>J7</f>
        <v>0</v>
      </c>
      <c r="L7" s="98">
        <f>K7*L3</f>
        <v>0</v>
      </c>
    </row>
    <row r="8" spans="1:12" x14ac:dyDescent="0.25">
      <c r="A8" s="97" t="s">
        <v>190</v>
      </c>
      <c r="B8" s="278" t="s">
        <v>204</v>
      </c>
      <c r="C8" s="278"/>
      <c r="D8" s="278"/>
      <c r="E8" s="278"/>
      <c r="F8" s="278"/>
      <c r="G8" s="278"/>
      <c r="H8" s="73" t="s">
        <v>171</v>
      </c>
      <c r="I8" s="74">
        <v>1</v>
      </c>
      <c r="J8" s="83">
        <v>1.5</v>
      </c>
      <c r="K8" s="83">
        <f>J8</f>
        <v>1.5</v>
      </c>
      <c r="L8" s="98">
        <f>K8*L3</f>
        <v>44187</v>
      </c>
    </row>
    <row r="9" spans="1:12" ht="15" customHeight="1" x14ac:dyDescent="0.25">
      <c r="A9" s="97" t="s">
        <v>191</v>
      </c>
      <c r="B9" s="278" t="s">
        <v>205</v>
      </c>
      <c r="C9" s="278"/>
      <c r="D9" s="278"/>
      <c r="E9" s="278"/>
      <c r="F9" s="278"/>
      <c r="G9" s="278"/>
      <c r="H9" s="73" t="s">
        <v>171</v>
      </c>
      <c r="I9" s="74">
        <v>1</v>
      </c>
      <c r="J9" s="83">
        <v>0.5</v>
      </c>
      <c r="K9" s="83">
        <f>J9</f>
        <v>0.5</v>
      </c>
      <c r="L9" s="98">
        <f>K9*L3</f>
        <v>14729</v>
      </c>
    </row>
    <row r="10" spans="1:12" ht="15" customHeight="1" x14ac:dyDescent="0.25">
      <c r="A10" s="97" t="s">
        <v>192</v>
      </c>
      <c r="B10" s="278" t="s">
        <v>206</v>
      </c>
      <c r="C10" s="278"/>
      <c r="D10" s="278"/>
      <c r="E10" s="278"/>
      <c r="F10" s="278"/>
      <c r="G10" s="278"/>
      <c r="H10" s="73" t="s">
        <v>171</v>
      </c>
      <c r="I10" s="74">
        <v>0</v>
      </c>
      <c r="J10" s="83">
        <v>0</v>
      </c>
      <c r="K10" s="83">
        <f>O13</f>
        <v>0</v>
      </c>
      <c r="L10" s="98">
        <f>K10*L3</f>
        <v>0</v>
      </c>
    </row>
    <row r="11" spans="1:12" ht="15" customHeight="1" x14ac:dyDescent="0.25">
      <c r="A11" s="279" t="s">
        <v>193</v>
      </c>
      <c r="B11" s="280"/>
      <c r="C11" s="280"/>
      <c r="D11" s="280"/>
      <c r="E11" s="280"/>
      <c r="F11" s="280"/>
      <c r="G11" s="280"/>
      <c r="H11" s="280"/>
      <c r="I11" s="281">
        <f>SUM(K6:K10)</f>
        <v>2.5</v>
      </c>
      <c r="J11" s="280"/>
      <c r="K11" s="280"/>
      <c r="L11" s="99">
        <f>SUM(L6:L10)</f>
        <v>73645</v>
      </c>
    </row>
    <row r="12" spans="1:12" ht="15" customHeight="1" x14ac:dyDescent="0.25">
      <c r="A12" s="100" t="s">
        <v>100</v>
      </c>
      <c r="B12" s="290" t="s">
        <v>131</v>
      </c>
      <c r="C12" s="290"/>
      <c r="D12" s="290"/>
      <c r="E12" s="290"/>
      <c r="F12" s="290"/>
      <c r="G12" s="290"/>
      <c r="H12" s="73" t="s">
        <v>167</v>
      </c>
      <c r="I12" s="74">
        <v>32.4</v>
      </c>
      <c r="J12" s="75">
        <v>0.25</v>
      </c>
      <c r="K12" s="75">
        <f t="shared" ref="K12:K16" si="0">I12*J12</f>
        <v>8.1</v>
      </c>
      <c r="L12" s="101">
        <f>K12*L3</f>
        <v>238609.8</v>
      </c>
    </row>
    <row r="13" spans="1:12" ht="15.75" customHeight="1" x14ac:dyDescent="0.25">
      <c r="A13" s="100" t="s">
        <v>100</v>
      </c>
      <c r="B13" s="283" t="s">
        <v>132</v>
      </c>
      <c r="C13" s="283"/>
      <c r="D13" s="283" t="s">
        <v>133</v>
      </c>
      <c r="E13" s="283"/>
      <c r="F13" s="283"/>
      <c r="G13" s="283"/>
      <c r="H13" s="73" t="s">
        <v>167</v>
      </c>
      <c r="I13" s="74">
        <v>50.2</v>
      </c>
      <c r="J13" s="79">
        <v>0.375</v>
      </c>
      <c r="K13" s="75">
        <f t="shared" si="0"/>
        <v>18.825000000000003</v>
      </c>
      <c r="L13" s="101">
        <f>K13*L3</f>
        <v>554546.85000000009</v>
      </c>
    </row>
    <row r="14" spans="1:12" ht="15" customHeight="1" x14ac:dyDescent="0.25">
      <c r="A14" s="100" t="s">
        <v>100</v>
      </c>
      <c r="B14" s="283" t="s">
        <v>134</v>
      </c>
      <c r="C14" s="283"/>
      <c r="D14" s="283" t="s">
        <v>135</v>
      </c>
      <c r="E14" s="283"/>
      <c r="F14" s="283"/>
      <c r="G14" s="284"/>
      <c r="H14" s="73" t="s">
        <v>167</v>
      </c>
      <c r="I14" s="74">
        <v>25.6</v>
      </c>
      <c r="J14" s="75">
        <v>0.28000000000000003</v>
      </c>
      <c r="K14" s="75">
        <f t="shared" si="0"/>
        <v>7.168000000000001</v>
      </c>
      <c r="L14" s="101">
        <f>K14*L3</f>
        <v>211154.94400000002</v>
      </c>
    </row>
    <row r="15" spans="1:12" ht="15" customHeight="1" x14ac:dyDescent="0.25">
      <c r="A15" s="100" t="s">
        <v>100</v>
      </c>
      <c r="B15" s="283" t="s">
        <v>136</v>
      </c>
      <c r="C15" s="283"/>
      <c r="D15" s="283" t="s">
        <v>137</v>
      </c>
      <c r="E15" s="283"/>
      <c r="F15" s="283"/>
      <c r="G15" s="284"/>
      <c r="H15" s="73" t="s">
        <v>167</v>
      </c>
      <c r="I15" s="74">
        <v>7.14</v>
      </c>
      <c r="J15" s="75">
        <v>0.38</v>
      </c>
      <c r="K15" s="75">
        <f t="shared" si="0"/>
        <v>2.7132000000000001</v>
      </c>
      <c r="L15" s="101">
        <f>K15*L3</f>
        <v>79925.445600000006</v>
      </c>
    </row>
    <row r="16" spans="1:12" x14ac:dyDescent="0.25">
      <c r="A16" s="100" t="s">
        <v>100</v>
      </c>
      <c r="B16" s="283" t="s">
        <v>138</v>
      </c>
      <c r="C16" s="283"/>
      <c r="D16" s="283"/>
      <c r="E16" s="283" t="s">
        <v>139</v>
      </c>
      <c r="F16" s="283"/>
      <c r="G16" s="284"/>
      <c r="H16" s="73" t="s">
        <v>166</v>
      </c>
      <c r="I16" s="74">
        <v>16</v>
      </c>
      <c r="J16" s="75">
        <v>0.43</v>
      </c>
      <c r="K16" s="75">
        <f t="shared" si="0"/>
        <v>6.88</v>
      </c>
      <c r="L16" s="101">
        <f>K16*L3</f>
        <v>202671.04</v>
      </c>
    </row>
    <row r="17" spans="1:12" ht="15.75" x14ac:dyDescent="0.25">
      <c r="A17" s="102">
        <v>2</v>
      </c>
      <c r="B17" s="301" t="s">
        <v>140</v>
      </c>
      <c r="C17" s="301"/>
      <c r="D17" s="301"/>
      <c r="E17" s="301"/>
      <c r="F17" s="301"/>
      <c r="G17" s="302"/>
      <c r="H17" s="73"/>
      <c r="I17" s="74"/>
      <c r="J17" s="75"/>
      <c r="K17" s="75"/>
      <c r="L17" s="101"/>
    </row>
    <row r="18" spans="1:12" x14ac:dyDescent="0.25">
      <c r="A18" s="100" t="s">
        <v>102</v>
      </c>
      <c r="B18" s="283" t="s">
        <v>141</v>
      </c>
      <c r="C18" s="283"/>
      <c r="D18" s="70" t="s">
        <v>142</v>
      </c>
      <c r="E18" s="71" t="s">
        <v>143</v>
      </c>
      <c r="F18" s="70">
        <v>30</v>
      </c>
      <c r="G18" s="72" t="s">
        <v>144</v>
      </c>
      <c r="H18" s="73" t="s">
        <v>167</v>
      </c>
      <c r="I18" s="74">
        <v>50.16</v>
      </c>
      <c r="J18" s="78">
        <v>4.5999999999999999E-2</v>
      </c>
      <c r="K18" s="75">
        <f t="shared" ref="K18:K31" si="1">I18*J18</f>
        <v>2.3073599999999996</v>
      </c>
      <c r="L18" s="101">
        <f>K18*L3</f>
        <v>67970.210879999984</v>
      </c>
    </row>
    <row r="19" spans="1:12" x14ac:dyDescent="0.25">
      <c r="A19" s="100" t="s">
        <v>102</v>
      </c>
      <c r="B19" s="283" t="s">
        <v>145</v>
      </c>
      <c r="C19" s="283"/>
      <c r="D19" s="70" t="s">
        <v>142</v>
      </c>
      <c r="E19" s="71" t="s">
        <v>143</v>
      </c>
      <c r="F19" s="70">
        <v>50</v>
      </c>
      <c r="G19" s="72" t="s">
        <v>144</v>
      </c>
      <c r="H19" s="73" t="s">
        <v>167</v>
      </c>
      <c r="I19" s="74">
        <v>32.4</v>
      </c>
      <c r="J19" s="78">
        <v>7.5999999999999998E-2</v>
      </c>
      <c r="K19" s="75">
        <f t="shared" si="1"/>
        <v>2.4623999999999997</v>
      </c>
      <c r="L19" s="101">
        <f>K19*L3</f>
        <v>72537.379199999996</v>
      </c>
    </row>
    <row r="20" spans="1:12" x14ac:dyDescent="0.25">
      <c r="A20" s="100" t="s">
        <v>102</v>
      </c>
      <c r="B20" s="290" t="s">
        <v>146</v>
      </c>
      <c r="C20" s="290"/>
      <c r="D20" s="290"/>
      <c r="E20" s="290"/>
      <c r="F20" s="290"/>
      <c r="G20" s="291"/>
      <c r="H20" s="73" t="s">
        <v>167</v>
      </c>
      <c r="I20" s="74">
        <v>0</v>
      </c>
      <c r="J20" s="75">
        <v>0</v>
      </c>
      <c r="K20" s="75">
        <f t="shared" si="1"/>
        <v>0</v>
      </c>
      <c r="L20" s="101">
        <f>K20*L3</f>
        <v>0</v>
      </c>
    </row>
    <row r="21" spans="1:12" x14ac:dyDescent="0.25">
      <c r="A21" s="100" t="s">
        <v>102</v>
      </c>
      <c r="B21" s="283" t="s">
        <v>147</v>
      </c>
      <c r="C21" s="283"/>
      <c r="D21" s="283" t="s">
        <v>148</v>
      </c>
      <c r="E21" s="283"/>
      <c r="F21" s="283"/>
      <c r="G21" s="284"/>
      <c r="H21" s="73" t="s">
        <v>167</v>
      </c>
      <c r="I21" s="74">
        <v>50.16</v>
      </c>
      <c r="J21" s="78">
        <v>0.39</v>
      </c>
      <c r="K21" s="75">
        <f t="shared" si="1"/>
        <v>19.5624</v>
      </c>
      <c r="L21" s="101">
        <f>K21*L3</f>
        <v>576269.17920000001</v>
      </c>
    </row>
    <row r="22" spans="1:12" ht="15" customHeight="1" x14ac:dyDescent="0.25">
      <c r="A22" s="100" t="s">
        <v>102</v>
      </c>
      <c r="B22" s="283" t="s">
        <v>149</v>
      </c>
      <c r="C22" s="283"/>
      <c r="D22" s="283" t="s">
        <v>150</v>
      </c>
      <c r="E22" s="283"/>
      <c r="F22" s="283"/>
      <c r="G22" s="284"/>
      <c r="H22" s="73" t="s">
        <v>167</v>
      </c>
      <c r="I22" s="74">
        <v>82.3</v>
      </c>
      <c r="J22" s="78">
        <v>0.185</v>
      </c>
      <c r="K22" s="75">
        <f t="shared" si="1"/>
        <v>15.225499999999998</v>
      </c>
      <c r="L22" s="101">
        <f>K22*L3</f>
        <v>448512.77899999998</v>
      </c>
    </row>
    <row r="23" spans="1:12" x14ac:dyDescent="0.25">
      <c r="A23" s="100" t="s">
        <v>102</v>
      </c>
      <c r="B23" s="283" t="s">
        <v>151</v>
      </c>
      <c r="C23" s="283"/>
      <c r="D23" s="283" t="s">
        <v>152</v>
      </c>
      <c r="E23" s="283"/>
      <c r="F23" s="283"/>
      <c r="G23" s="284"/>
      <c r="H23" s="73" t="s">
        <v>167</v>
      </c>
      <c r="I23" s="74">
        <v>18.5</v>
      </c>
      <c r="J23" s="78">
        <v>0.23499999999999999</v>
      </c>
      <c r="K23" s="75">
        <f t="shared" si="1"/>
        <v>4.3475000000000001</v>
      </c>
      <c r="L23" s="101">
        <f>K23*L3</f>
        <v>128068.655</v>
      </c>
    </row>
    <row r="24" spans="1:12" x14ac:dyDescent="0.25">
      <c r="A24" s="100" t="s">
        <v>102</v>
      </c>
      <c r="B24" s="283" t="s">
        <v>153</v>
      </c>
      <c r="C24" s="283"/>
      <c r="D24" s="283" t="s">
        <v>154</v>
      </c>
      <c r="E24" s="283"/>
      <c r="F24" s="283"/>
      <c r="G24" s="284"/>
      <c r="H24" s="73" t="s">
        <v>167</v>
      </c>
      <c r="I24" s="74">
        <v>26.9</v>
      </c>
      <c r="J24" s="78">
        <v>0.23</v>
      </c>
      <c r="K24" s="75">
        <f t="shared" si="1"/>
        <v>6.1870000000000003</v>
      </c>
      <c r="L24" s="101">
        <f>K24*L3</f>
        <v>182256.64600000001</v>
      </c>
    </row>
    <row r="25" spans="1:12" x14ac:dyDescent="0.25">
      <c r="A25" s="100" t="s">
        <v>102</v>
      </c>
      <c r="B25" s="283" t="s">
        <v>155</v>
      </c>
      <c r="C25" s="283"/>
      <c r="D25" s="283" t="s">
        <v>152</v>
      </c>
      <c r="E25" s="283"/>
      <c r="F25" s="283"/>
      <c r="G25" s="284"/>
      <c r="H25" s="73" t="s">
        <v>167</v>
      </c>
      <c r="I25" s="74">
        <v>5.5</v>
      </c>
      <c r="J25" s="78">
        <v>0.23499999999999999</v>
      </c>
      <c r="K25" s="75">
        <f t="shared" si="1"/>
        <v>1.2925</v>
      </c>
      <c r="L25" s="101">
        <f>K25*L3</f>
        <v>38074.464999999997</v>
      </c>
    </row>
    <row r="26" spans="1:12" x14ac:dyDescent="0.25">
      <c r="A26" s="100" t="s">
        <v>102</v>
      </c>
      <c r="B26" s="283" t="s">
        <v>156</v>
      </c>
      <c r="C26" s="283"/>
      <c r="D26" s="283" t="s">
        <v>157</v>
      </c>
      <c r="E26" s="283"/>
      <c r="F26" s="283"/>
      <c r="G26" s="284"/>
      <c r="H26" s="73" t="s">
        <v>167</v>
      </c>
      <c r="I26" s="74">
        <v>5.5</v>
      </c>
      <c r="J26" s="78">
        <v>0.84</v>
      </c>
      <c r="K26" s="75">
        <f t="shared" si="1"/>
        <v>4.62</v>
      </c>
      <c r="L26" s="101">
        <f>K26*L3</f>
        <v>136095.96</v>
      </c>
    </row>
    <row r="27" spans="1:12" x14ac:dyDescent="0.25">
      <c r="A27" s="100" t="s">
        <v>102</v>
      </c>
      <c r="B27" s="287" t="s">
        <v>158</v>
      </c>
      <c r="C27" s="287"/>
      <c r="D27" s="287"/>
      <c r="E27" s="287"/>
      <c r="F27" s="287"/>
      <c r="G27" s="288"/>
      <c r="H27" s="73" t="s">
        <v>168</v>
      </c>
      <c r="I27" s="74">
        <v>5</v>
      </c>
      <c r="J27" s="78">
        <v>2.1</v>
      </c>
      <c r="K27" s="75">
        <f t="shared" si="1"/>
        <v>10.5</v>
      </c>
      <c r="L27" s="101">
        <f>K27*L3</f>
        <v>309309</v>
      </c>
    </row>
    <row r="28" spans="1:12" x14ac:dyDescent="0.25">
      <c r="A28" s="100" t="s">
        <v>102</v>
      </c>
      <c r="B28" s="287" t="s">
        <v>159</v>
      </c>
      <c r="C28" s="287"/>
      <c r="D28" s="287"/>
      <c r="E28" s="287"/>
      <c r="F28" s="287"/>
      <c r="G28" s="288"/>
      <c r="H28" s="73" t="s">
        <v>168</v>
      </c>
      <c r="I28" s="74">
        <v>5</v>
      </c>
      <c r="J28" s="78">
        <v>2.7</v>
      </c>
      <c r="K28" s="75">
        <f t="shared" si="1"/>
        <v>13.5</v>
      </c>
      <c r="L28" s="101">
        <f>K28*L3</f>
        <v>397683</v>
      </c>
    </row>
    <row r="29" spans="1:12" x14ac:dyDescent="0.25">
      <c r="A29" s="100" t="s">
        <v>102</v>
      </c>
      <c r="B29" s="278" t="s">
        <v>160</v>
      </c>
      <c r="C29" s="278"/>
      <c r="D29" s="278"/>
      <c r="E29" s="278"/>
      <c r="F29" s="278"/>
      <c r="G29" s="289"/>
      <c r="H29" s="76" t="s">
        <v>169</v>
      </c>
      <c r="I29" s="77">
        <v>1</v>
      </c>
      <c r="J29" s="78">
        <v>3</v>
      </c>
      <c r="K29" s="75">
        <f t="shared" si="1"/>
        <v>3</v>
      </c>
      <c r="L29" s="101">
        <f>K29*L3</f>
        <v>88374</v>
      </c>
    </row>
    <row r="30" spans="1:12" x14ac:dyDescent="0.25">
      <c r="A30" s="100" t="s">
        <v>102</v>
      </c>
      <c r="B30" s="287" t="s">
        <v>161</v>
      </c>
      <c r="C30" s="287"/>
      <c r="D30" s="287"/>
      <c r="E30" s="287"/>
      <c r="F30" s="287"/>
      <c r="G30" s="287"/>
      <c r="H30" s="76" t="s">
        <v>170</v>
      </c>
      <c r="I30" s="77">
        <v>39.6</v>
      </c>
      <c r="J30" s="78">
        <v>3.3000000000000002E-2</v>
      </c>
      <c r="K30" s="75">
        <f t="shared" si="1"/>
        <v>1.3068000000000002</v>
      </c>
      <c r="L30" s="101">
        <f>K30*L3</f>
        <v>38495.714400000004</v>
      </c>
    </row>
    <row r="31" spans="1:12" x14ac:dyDescent="0.25">
      <c r="A31" s="100" t="s">
        <v>102</v>
      </c>
      <c r="B31" s="287" t="s">
        <v>162</v>
      </c>
      <c r="C31" s="287"/>
      <c r="D31" s="287"/>
      <c r="E31" s="287"/>
      <c r="F31" s="287"/>
      <c r="G31" s="287"/>
      <c r="H31" s="76" t="s">
        <v>170</v>
      </c>
      <c r="I31" s="77">
        <v>39.6</v>
      </c>
      <c r="J31" s="78">
        <v>0.03</v>
      </c>
      <c r="K31" s="75">
        <f t="shared" si="1"/>
        <v>1.1879999999999999</v>
      </c>
      <c r="L31" s="101">
        <f>K31*L3</f>
        <v>34996.103999999999</v>
      </c>
    </row>
    <row r="32" spans="1:12" x14ac:dyDescent="0.25">
      <c r="A32" s="100" t="s">
        <v>102</v>
      </c>
      <c r="B32" s="287" t="s">
        <v>163</v>
      </c>
      <c r="C32" s="287"/>
      <c r="D32" s="287"/>
      <c r="E32" s="287"/>
      <c r="F32" s="287"/>
      <c r="G32" s="287"/>
      <c r="H32" s="76" t="s">
        <v>170</v>
      </c>
      <c r="I32" s="77">
        <v>22.8</v>
      </c>
      <c r="J32" s="78">
        <v>0.05</v>
      </c>
      <c r="K32" s="75">
        <f>I32*J32</f>
        <v>1.1400000000000001</v>
      </c>
      <c r="L32" s="101">
        <f>K32*L3</f>
        <v>33582.120000000003</v>
      </c>
    </row>
    <row r="33" spans="1:12" x14ac:dyDescent="0.25">
      <c r="A33" s="100" t="s">
        <v>102</v>
      </c>
      <c r="B33" s="287" t="s">
        <v>164</v>
      </c>
      <c r="C33" s="287"/>
      <c r="D33" s="287"/>
      <c r="E33" s="287"/>
      <c r="F33" s="287"/>
      <c r="G33" s="287"/>
      <c r="H33" s="76" t="s">
        <v>167</v>
      </c>
      <c r="I33" s="77">
        <v>6</v>
      </c>
      <c r="J33" s="78">
        <v>0.255</v>
      </c>
      <c r="K33" s="75">
        <f>I33*J33</f>
        <v>1.53</v>
      </c>
      <c r="L33" s="101">
        <f>K33*L3</f>
        <v>45070.74</v>
      </c>
    </row>
    <row r="34" spans="1:12" x14ac:dyDescent="0.25">
      <c r="A34" s="100" t="s">
        <v>102</v>
      </c>
      <c r="B34" s="287" t="s">
        <v>165</v>
      </c>
      <c r="C34" s="287"/>
      <c r="D34" s="287"/>
      <c r="E34" s="287"/>
      <c r="F34" s="287"/>
      <c r="G34" s="287"/>
      <c r="H34" s="76" t="s">
        <v>171</v>
      </c>
      <c r="I34" s="77">
        <v>1</v>
      </c>
      <c r="J34" s="78">
        <v>0.5</v>
      </c>
      <c r="K34" s="75">
        <f>I34*J34</f>
        <v>0.5</v>
      </c>
      <c r="L34" s="101">
        <f>K34*L3</f>
        <v>14729</v>
      </c>
    </row>
    <row r="35" spans="1:12" x14ac:dyDescent="0.25">
      <c r="A35" s="279" t="s">
        <v>178</v>
      </c>
      <c r="B35" s="280"/>
      <c r="C35" s="280"/>
      <c r="D35" s="280"/>
      <c r="E35" s="280"/>
      <c r="F35" s="280"/>
      <c r="G35" s="280"/>
      <c r="H35" s="280"/>
      <c r="I35" s="282" t="s">
        <v>179</v>
      </c>
      <c r="J35" s="282"/>
      <c r="K35" s="282"/>
      <c r="L35" s="103">
        <f>SUM(L6:L34)</f>
        <v>4046223.0322799999</v>
      </c>
    </row>
    <row r="36" spans="1:12" x14ac:dyDescent="0.25">
      <c r="A36" s="104" t="s">
        <v>180</v>
      </c>
      <c r="B36" s="274" t="s">
        <v>181</v>
      </c>
      <c r="C36" s="274"/>
      <c r="D36" s="274"/>
      <c r="E36" s="274"/>
      <c r="F36" s="274"/>
      <c r="G36" s="274"/>
      <c r="H36" s="274"/>
      <c r="I36" s="274"/>
      <c r="J36" s="274"/>
      <c r="K36" s="274"/>
      <c r="L36" s="286"/>
    </row>
    <row r="37" spans="1:12" x14ac:dyDescent="0.25">
      <c r="A37" s="97" t="s">
        <v>182</v>
      </c>
      <c r="B37" s="285" t="s">
        <v>183</v>
      </c>
      <c r="C37" s="285"/>
      <c r="D37" s="285"/>
      <c r="E37" s="285"/>
      <c r="F37" s="285"/>
      <c r="G37" s="285"/>
      <c r="H37" s="80" t="s">
        <v>171</v>
      </c>
      <c r="I37" s="81">
        <v>1</v>
      </c>
      <c r="J37" s="82">
        <v>11</v>
      </c>
      <c r="K37" s="82">
        <f>J37</f>
        <v>11</v>
      </c>
      <c r="L37" s="105">
        <f>L3*J37</f>
        <v>324038</v>
      </c>
    </row>
    <row r="38" spans="1:12" x14ac:dyDescent="0.25">
      <c r="A38" s="97" t="s">
        <v>184</v>
      </c>
      <c r="B38" s="285" t="s">
        <v>201</v>
      </c>
      <c r="C38" s="285"/>
      <c r="D38" s="285"/>
      <c r="E38" s="285"/>
      <c r="F38" s="285"/>
      <c r="G38" s="285"/>
      <c r="H38" s="80" t="s">
        <v>171</v>
      </c>
      <c r="I38" s="81">
        <v>1</v>
      </c>
      <c r="J38" s="82">
        <v>4.5</v>
      </c>
      <c r="K38" s="82">
        <f>J38</f>
        <v>4.5</v>
      </c>
      <c r="L38" s="105">
        <f>L3*J38</f>
        <v>132561</v>
      </c>
    </row>
    <row r="39" spans="1:12" x14ac:dyDescent="0.25">
      <c r="A39" s="97" t="s">
        <v>185</v>
      </c>
      <c r="B39" s="285" t="s">
        <v>186</v>
      </c>
      <c r="C39" s="285"/>
      <c r="D39" s="285"/>
      <c r="E39" s="285"/>
      <c r="F39" s="285"/>
      <c r="G39" s="285"/>
      <c r="H39" s="80" t="s">
        <v>171</v>
      </c>
      <c r="I39" s="81">
        <v>1</v>
      </c>
      <c r="J39" s="82">
        <v>4.5</v>
      </c>
      <c r="K39" s="82">
        <f>J39</f>
        <v>4.5</v>
      </c>
      <c r="L39" s="105">
        <f>L3*J39</f>
        <v>132561</v>
      </c>
    </row>
    <row r="40" spans="1:12" ht="15.75" thickBot="1" x14ac:dyDescent="0.3">
      <c r="A40" s="275" t="s">
        <v>187</v>
      </c>
      <c r="B40" s="276"/>
      <c r="C40" s="276"/>
      <c r="D40" s="276"/>
      <c r="E40" s="276"/>
      <c r="F40" s="276"/>
      <c r="G40" s="276"/>
      <c r="H40" s="276"/>
      <c r="I40" s="277">
        <f>SUM(K37:K39)</f>
        <v>20</v>
      </c>
      <c r="J40" s="276"/>
      <c r="K40" s="276"/>
      <c r="L40" s="106">
        <f>SUM(L36:L39)</f>
        <v>589160</v>
      </c>
    </row>
    <row r="41" spans="1:12" ht="15.75" thickBot="1" x14ac:dyDescent="0.3">
      <c r="A41" s="88"/>
      <c r="B41" s="272" t="s">
        <v>194</v>
      </c>
      <c r="C41" s="272"/>
      <c r="D41" s="272"/>
      <c r="E41" s="272"/>
      <c r="F41" s="272"/>
      <c r="G41" s="272"/>
      <c r="H41" s="272"/>
      <c r="I41" s="272"/>
      <c r="J41" s="272"/>
      <c r="K41" s="272"/>
      <c r="L41" s="87" t="s">
        <v>195</v>
      </c>
    </row>
    <row r="42" spans="1:12" x14ac:dyDescent="0.25">
      <c r="A42" s="95"/>
      <c r="B42" s="273" t="str">
        <f>A11</f>
        <v>SUBTOTAL 1</v>
      </c>
      <c r="C42" s="273"/>
      <c r="D42" s="273"/>
      <c r="E42" s="273"/>
      <c r="F42" s="273"/>
      <c r="G42" s="273"/>
      <c r="H42" s="273"/>
      <c r="I42" s="273"/>
      <c r="J42" s="273"/>
      <c r="K42" s="273"/>
      <c r="L42" s="303">
        <f>L11</f>
        <v>73645</v>
      </c>
    </row>
    <row r="43" spans="1:12" x14ac:dyDescent="0.25">
      <c r="A43" s="104"/>
      <c r="B43" s="274" t="str">
        <f>A35</f>
        <v>SUBTOTAL 2</v>
      </c>
      <c r="C43" s="274"/>
      <c r="D43" s="274"/>
      <c r="E43" s="274"/>
      <c r="F43" s="274"/>
      <c r="G43" s="274"/>
      <c r="H43" s="274"/>
      <c r="I43" s="274"/>
      <c r="J43" s="274"/>
      <c r="K43" s="274"/>
      <c r="L43" s="304">
        <f>L35</f>
        <v>4046223.0322799999</v>
      </c>
    </row>
    <row r="44" spans="1:12" x14ac:dyDescent="0.25">
      <c r="A44" s="104"/>
      <c r="B44" s="274" t="str">
        <f>A40</f>
        <v>SUBTOTAL 3</v>
      </c>
      <c r="C44" s="274"/>
      <c r="D44" s="274"/>
      <c r="E44" s="274"/>
      <c r="F44" s="274"/>
      <c r="G44" s="274"/>
      <c r="H44" s="274"/>
      <c r="I44" s="274"/>
      <c r="J44" s="274"/>
      <c r="K44" s="274"/>
      <c r="L44" s="304">
        <f>L40</f>
        <v>589160</v>
      </c>
    </row>
    <row r="45" spans="1:12" x14ac:dyDescent="0.25">
      <c r="A45" s="104"/>
      <c r="B45" s="268"/>
      <c r="C45" s="269"/>
      <c r="D45" s="269"/>
      <c r="E45" s="269"/>
      <c r="F45" s="269"/>
      <c r="G45" s="269"/>
      <c r="H45" s="270"/>
      <c r="I45" s="271" t="s">
        <v>196</v>
      </c>
      <c r="J45" s="271"/>
      <c r="K45" s="271"/>
      <c r="L45" s="305">
        <f>SUM(L42:L44)</f>
        <v>4709028.0322799999</v>
      </c>
    </row>
    <row r="46" spans="1:12" x14ac:dyDescent="0.25">
      <c r="A46" s="104"/>
      <c r="B46" s="263" t="s">
        <v>197</v>
      </c>
      <c r="C46" s="263"/>
      <c r="D46" s="263"/>
      <c r="E46" s="263"/>
      <c r="F46" s="263"/>
      <c r="G46" s="263"/>
      <c r="H46" s="263"/>
      <c r="I46" s="263"/>
      <c r="J46" s="86">
        <v>0.08</v>
      </c>
      <c r="K46" s="84"/>
      <c r="L46" s="304">
        <f>J46*L45</f>
        <v>376722.24258239998</v>
      </c>
    </row>
    <row r="47" spans="1:12" x14ac:dyDescent="0.25">
      <c r="A47" s="104"/>
      <c r="B47" s="268"/>
      <c r="C47" s="269"/>
      <c r="D47" s="269"/>
      <c r="E47" s="269"/>
      <c r="F47" s="269"/>
      <c r="G47" s="269"/>
      <c r="H47" s="269"/>
      <c r="I47" s="270"/>
      <c r="J47" s="85"/>
      <c r="K47" s="85"/>
      <c r="L47" s="305"/>
    </row>
    <row r="48" spans="1:12" x14ac:dyDescent="0.25">
      <c r="A48" s="104"/>
      <c r="B48" s="263" t="s">
        <v>198</v>
      </c>
      <c r="C48" s="263"/>
      <c r="D48" s="263"/>
      <c r="E48" s="263"/>
      <c r="F48" s="263"/>
      <c r="G48" s="263"/>
      <c r="H48" s="263"/>
      <c r="I48" s="263"/>
      <c r="J48" s="86">
        <v>0.08</v>
      </c>
      <c r="K48" s="84"/>
      <c r="L48" s="304">
        <f>J48*L45</f>
        <v>376722.24258239998</v>
      </c>
    </row>
    <row r="49" spans="1:12" x14ac:dyDescent="0.25">
      <c r="A49" s="104"/>
      <c r="B49" s="268"/>
      <c r="C49" s="269"/>
      <c r="D49" s="269"/>
      <c r="E49" s="269"/>
      <c r="F49" s="269"/>
      <c r="G49" s="269"/>
      <c r="H49" s="270"/>
      <c r="I49" s="271" t="s">
        <v>196</v>
      </c>
      <c r="J49" s="271"/>
      <c r="K49" s="271"/>
      <c r="L49" s="305">
        <f>SUM(L45+L46+L48)</f>
        <v>5462472.5174448006</v>
      </c>
    </row>
    <row r="50" spans="1:12" x14ac:dyDescent="0.25">
      <c r="A50" s="104"/>
      <c r="B50" s="268"/>
      <c r="C50" s="269"/>
      <c r="D50" s="269"/>
      <c r="E50" s="269"/>
      <c r="F50" s="269"/>
      <c r="G50" s="269"/>
      <c r="H50" s="269"/>
      <c r="I50" s="270"/>
      <c r="J50" s="85"/>
      <c r="K50" s="85"/>
      <c r="L50" s="305"/>
    </row>
    <row r="51" spans="1:12" x14ac:dyDescent="0.25">
      <c r="A51" s="104"/>
      <c r="B51" s="263" t="s">
        <v>199</v>
      </c>
      <c r="C51" s="263"/>
      <c r="D51" s="263"/>
      <c r="E51" s="263"/>
      <c r="F51" s="263"/>
      <c r="G51" s="263"/>
      <c r="H51" s="263"/>
      <c r="I51" s="263"/>
      <c r="J51" s="86">
        <v>0.19</v>
      </c>
      <c r="K51" s="84"/>
      <c r="L51" s="305">
        <f>J51*L49</f>
        <v>1037869.7783145121</v>
      </c>
    </row>
    <row r="52" spans="1:12" ht="15.75" thickBot="1" x14ac:dyDescent="0.3">
      <c r="A52" s="107"/>
      <c r="B52" s="264"/>
      <c r="C52" s="264"/>
      <c r="D52" s="264"/>
      <c r="E52" s="264"/>
      <c r="F52" s="264"/>
      <c r="G52" s="264"/>
      <c r="H52" s="264"/>
      <c r="I52" s="264"/>
      <c r="J52" s="264"/>
      <c r="K52" s="264"/>
      <c r="L52" s="306"/>
    </row>
    <row r="53" spans="1:12" ht="15.75" thickBot="1" x14ac:dyDescent="0.3">
      <c r="A53" s="110" t="s">
        <v>200</v>
      </c>
      <c r="B53" s="265" t="s">
        <v>207</v>
      </c>
      <c r="C53" s="266"/>
      <c r="D53" s="266"/>
      <c r="E53" s="266"/>
      <c r="F53" s="266"/>
      <c r="G53" s="266"/>
      <c r="H53" s="266"/>
      <c r="I53" s="266"/>
      <c r="J53" s="266"/>
      <c r="K53" s="267"/>
      <c r="L53" s="307">
        <f>L49+L51</f>
        <v>6500342.2957593128</v>
      </c>
    </row>
    <row r="57" spans="1:12" x14ac:dyDescent="0.25">
      <c r="B57" s="111">
        <v>44237</v>
      </c>
    </row>
  </sheetData>
  <mergeCells count="66">
    <mergeCell ref="A2:L2"/>
    <mergeCell ref="B34:G34"/>
    <mergeCell ref="B4:F4"/>
    <mergeCell ref="B32:G32"/>
    <mergeCell ref="B33:G33"/>
    <mergeCell ref="B10:G10"/>
    <mergeCell ref="B12:G12"/>
    <mergeCell ref="B15:C15"/>
    <mergeCell ref="D15:G15"/>
    <mergeCell ref="B16:D16"/>
    <mergeCell ref="E16:G16"/>
    <mergeCell ref="B17:G17"/>
    <mergeCell ref="B19:C19"/>
    <mergeCell ref="B20:G20"/>
    <mergeCell ref="B26:C26"/>
    <mergeCell ref="D26:G26"/>
    <mergeCell ref="B5:F5"/>
    <mergeCell ref="B37:G37"/>
    <mergeCell ref="B24:C24"/>
    <mergeCell ref="D24:G24"/>
    <mergeCell ref="B25:C25"/>
    <mergeCell ref="D25:G25"/>
    <mergeCell ref="B21:C21"/>
    <mergeCell ref="B9:G9"/>
    <mergeCell ref="B13:C13"/>
    <mergeCell ref="D13:G13"/>
    <mergeCell ref="B38:G38"/>
    <mergeCell ref="B39:G39"/>
    <mergeCell ref="A35:H35"/>
    <mergeCell ref="B36:L36"/>
    <mergeCell ref="B27:G27"/>
    <mergeCell ref="B28:G28"/>
    <mergeCell ref="B29:G29"/>
    <mergeCell ref="B30:G30"/>
    <mergeCell ref="B31:G31"/>
    <mergeCell ref="A40:H40"/>
    <mergeCell ref="I40:K40"/>
    <mergeCell ref="B6:G6"/>
    <mergeCell ref="A11:H11"/>
    <mergeCell ref="I11:K11"/>
    <mergeCell ref="I35:K35"/>
    <mergeCell ref="D21:G21"/>
    <mergeCell ref="B22:C22"/>
    <mergeCell ref="D22:G22"/>
    <mergeCell ref="B23:C23"/>
    <mergeCell ref="D23:G23"/>
    <mergeCell ref="B18:C18"/>
    <mergeCell ref="B14:C14"/>
    <mergeCell ref="D14:G14"/>
    <mergeCell ref="B7:G7"/>
    <mergeCell ref="B8:G8"/>
    <mergeCell ref="B41:K41"/>
    <mergeCell ref="B42:K42"/>
    <mergeCell ref="B43:K43"/>
    <mergeCell ref="B44:K44"/>
    <mergeCell ref="I45:K45"/>
    <mergeCell ref="B51:I51"/>
    <mergeCell ref="B52:K52"/>
    <mergeCell ref="B53:K53"/>
    <mergeCell ref="B45:H45"/>
    <mergeCell ref="B47:I47"/>
    <mergeCell ref="B49:H49"/>
    <mergeCell ref="B50:I50"/>
    <mergeCell ref="B46:I46"/>
    <mergeCell ref="B48:I48"/>
    <mergeCell ref="I49:K49"/>
  </mergeCells>
  <pageMargins left="0.7" right="0.7" top="0.75" bottom="0.75" header="0.3" footer="0.3"/>
  <pageSetup paperSize="5" scale="9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FICHA</vt:lpstr>
      <vt:lpstr>Presupuesto</vt:lpstr>
      <vt:lpstr>FICHA!Área_de_impresión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2021-02-10T14:30:44Z</dcterms:modified>
</cp:coreProperties>
</file>